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CC51C640-B354-4BEC-B1FF-5F66B4F659FD}" xr6:coauthVersionLast="47" xr6:coauthVersionMax="47" xr10:uidLastSave="{00000000-0000-0000-0000-000000000000}"/>
  <bookViews>
    <workbookView xWindow="-108" yWindow="-108" windowWidth="23256" windowHeight="12456" tabRatio="991"/>
  </bookViews>
  <sheets>
    <sheet name="RECEITAS BASE SIR" sheetId="1" r:id="rId1"/>
    <sheet name="Plan1" sheetId="2" r:id="rId2"/>
  </sheets>
  <definedNames>
    <definedName name="_xlnm.Print_Area" localSheetId="0">'RECEITAS BASE SIR'!$A$1:$T$124</definedName>
    <definedName name="Excel_BuiltIn_Print_Area_1_1">'RECEITAS BASE SIR'!$A$1:$Q$94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/>
  <c r="T10" i="1"/>
  <c r="Q12" i="1"/>
  <c r="R12" i="1"/>
  <c r="T12" i="1"/>
  <c r="Q14" i="1"/>
  <c r="Q16" i="1"/>
  <c r="R14" i="1" s="1"/>
  <c r="Q18" i="1"/>
  <c r="Q20" i="1"/>
  <c r="I22" i="1"/>
  <c r="I49" i="1" s="1"/>
  <c r="Q22" i="1"/>
  <c r="R22" i="1"/>
  <c r="T22" i="1"/>
  <c r="Q24" i="1"/>
  <c r="R24" i="1"/>
  <c r="T24" i="1"/>
  <c r="Q26" i="1"/>
  <c r="R26" i="1" s="1"/>
  <c r="T26" i="1" s="1"/>
  <c r="Q28" i="1"/>
  <c r="R28" i="1"/>
  <c r="T28" i="1"/>
  <c r="Q30" i="1"/>
  <c r="R30" i="1"/>
  <c r="T30" i="1"/>
  <c r="Q32" i="1"/>
  <c r="R32" i="1"/>
  <c r="T32" i="1"/>
  <c r="Q34" i="1"/>
  <c r="R34" i="1" s="1"/>
  <c r="T34" i="1" s="1"/>
  <c r="Q36" i="1"/>
  <c r="R36" i="1"/>
  <c r="T36" i="1"/>
  <c r="Q38" i="1"/>
  <c r="R38" i="1"/>
  <c r="T38" i="1"/>
  <c r="Q40" i="1"/>
  <c r="R40" i="1"/>
  <c r="T40" i="1"/>
  <c r="Q42" i="1"/>
  <c r="R42" i="1" s="1"/>
  <c r="T42" i="1" s="1"/>
  <c r="Q44" i="1"/>
  <c r="R44" i="1"/>
  <c r="T44" i="1"/>
  <c r="R46" i="1"/>
  <c r="T46" i="1"/>
  <c r="T48" i="1"/>
  <c r="E49" i="1"/>
  <c r="F49" i="1"/>
  <c r="F95" i="1" s="1"/>
  <c r="G49" i="1"/>
  <c r="G50" i="1" s="1"/>
  <c r="G51" i="1" s="1"/>
  <c r="H49" i="1"/>
  <c r="H120" i="1" s="1"/>
  <c r="H124" i="1" s="1"/>
  <c r="J49" i="1"/>
  <c r="K49" i="1"/>
  <c r="L49" i="1"/>
  <c r="M49" i="1"/>
  <c r="N49" i="1"/>
  <c r="O49" i="1"/>
  <c r="P49" i="1"/>
  <c r="E50" i="1"/>
  <c r="E51" i="1" s="1"/>
  <c r="F50" i="1"/>
  <c r="F51" i="1" s="1"/>
  <c r="J50" i="1"/>
  <c r="K50" i="1"/>
  <c r="L50" i="1"/>
  <c r="M50" i="1"/>
  <c r="N50" i="1"/>
  <c r="O50" i="1"/>
  <c r="P50" i="1"/>
  <c r="T50" i="1"/>
  <c r="J51" i="1"/>
  <c r="K51" i="1"/>
  <c r="L51" i="1"/>
  <c r="M51" i="1"/>
  <c r="N51" i="1"/>
  <c r="O51" i="1"/>
  <c r="P51" i="1"/>
  <c r="T51" i="1"/>
  <c r="Q55" i="1"/>
  <c r="R55" i="1"/>
  <c r="Q59" i="1"/>
  <c r="R59" i="1"/>
  <c r="T59" i="1"/>
  <c r="Q61" i="1"/>
  <c r="R61" i="1"/>
  <c r="T61" i="1"/>
  <c r="Q63" i="1"/>
  <c r="Q94" i="1" s="1"/>
  <c r="R63" i="1"/>
  <c r="T63" i="1" s="1"/>
  <c r="Q65" i="1"/>
  <c r="R65" i="1"/>
  <c r="T65" i="1"/>
  <c r="Q67" i="1"/>
  <c r="R67" i="1"/>
  <c r="T67" i="1"/>
  <c r="Q69" i="1"/>
  <c r="R69" i="1"/>
  <c r="T69" i="1"/>
  <c r="Q71" i="1"/>
  <c r="R71" i="1"/>
  <c r="T71" i="1" s="1"/>
  <c r="Q73" i="1"/>
  <c r="R73" i="1" s="1"/>
  <c r="T73" i="1" s="1"/>
  <c r="Q75" i="1"/>
  <c r="R75" i="1"/>
  <c r="T75" i="1"/>
  <c r="K77" i="1"/>
  <c r="K94" i="1" s="1"/>
  <c r="Q77" i="1"/>
  <c r="R77" i="1"/>
  <c r="T77" i="1"/>
  <c r="Q79" i="1"/>
  <c r="R79" i="1" s="1"/>
  <c r="T79" i="1" s="1"/>
  <c r="Q81" i="1"/>
  <c r="R81" i="1"/>
  <c r="T81" i="1"/>
  <c r="Q83" i="1"/>
  <c r="R83" i="1"/>
  <c r="T83" i="1"/>
  <c r="Q85" i="1"/>
  <c r="R85" i="1"/>
  <c r="T85" i="1"/>
  <c r="Q87" i="1"/>
  <c r="R87" i="1" s="1"/>
  <c r="T87" i="1" s="1"/>
  <c r="Q89" i="1"/>
  <c r="R89" i="1"/>
  <c r="T89" i="1"/>
  <c r="Q91" i="1"/>
  <c r="R91" i="1"/>
  <c r="T91" i="1"/>
  <c r="T93" i="1"/>
  <c r="E94" i="1"/>
  <c r="F94" i="1"/>
  <c r="G94" i="1"/>
  <c r="H94" i="1"/>
  <c r="I94" i="1"/>
  <c r="J94" i="1"/>
  <c r="L94" i="1"/>
  <c r="M94" i="1"/>
  <c r="N94" i="1"/>
  <c r="O94" i="1"/>
  <c r="P94" i="1"/>
  <c r="E95" i="1"/>
  <c r="J95" i="1"/>
  <c r="L95" i="1"/>
  <c r="M95" i="1"/>
  <c r="N95" i="1"/>
  <c r="O95" i="1"/>
  <c r="P95" i="1"/>
  <c r="Q99" i="1"/>
  <c r="Q118" i="1" s="1"/>
  <c r="Q101" i="1"/>
  <c r="R20" i="1" s="1"/>
  <c r="T20" i="1" s="1"/>
  <c r="Q103" i="1"/>
  <c r="Q105" i="1"/>
  <c r="Q107" i="1"/>
  <c r="Q109" i="1"/>
  <c r="Q111" i="1"/>
  <c r="Q113" i="1"/>
  <c r="Q115" i="1"/>
  <c r="E118" i="1"/>
  <c r="F118" i="1"/>
  <c r="G118" i="1"/>
  <c r="H118" i="1"/>
  <c r="I118" i="1"/>
  <c r="J118" i="1"/>
  <c r="J120" i="1" s="1"/>
  <c r="J124" i="1" s="1"/>
  <c r="K118" i="1"/>
  <c r="L118" i="1"/>
  <c r="M118" i="1"/>
  <c r="N118" i="1"/>
  <c r="O118" i="1"/>
  <c r="P118" i="1"/>
  <c r="E120" i="1"/>
  <c r="E124" i="1" s="1"/>
  <c r="F120" i="1"/>
  <c r="F124" i="1" s="1"/>
  <c r="G120" i="1"/>
  <c r="G124" i="1" s="1"/>
  <c r="L120" i="1"/>
  <c r="M120" i="1"/>
  <c r="N120" i="1"/>
  <c r="O120" i="1"/>
  <c r="P120" i="1"/>
  <c r="R122" i="1"/>
  <c r="L124" i="1"/>
  <c r="M124" i="1"/>
  <c r="N124" i="1"/>
  <c r="O124" i="1"/>
  <c r="P124" i="1"/>
  <c r="I128" i="1"/>
  <c r="I95" i="1" l="1"/>
  <c r="I120" i="1"/>
  <c r="I124" i="1" s="1"/>
  <c r="I50" i="1"/>
  <c r="I51" i="1" s="1"/>
  <c r="T14" i="1"/>
  <c r="R49" i="1"/>
  <c r="K120" i="1"/>
  <c r="K124" i="1" s="1"/>
  <c r="K95" i="1"/>
  <c r="R94" i="1"/>
  <c r="Q49" i="1"/>
  <c r="H95" i="1"/>
  <c r="G95" i="1"/>
  <c r="H50" i="1"/>
  <c r="H51" i="1" s="1"/>
  <c r="R18" i="1"/>
  <c r="T18" i="1" s="1"/>
  <c r="Q120" i="1" l="1"/>
  <c r="Q124" i="1" s="1"/>
  <c r="Q50" i="1"/>
  <c r="Q51" i="1" s="1"/>
  <c r="R120" i="1"/>
  <c r="R124" i="1" s="1"/>
</calcChain>
</file>

<file path=xl/sharedStrings.xml><?xml version="1.0" encoding="utf-8"?>
<sst xmlns="http://schemas.openxmlformats.org/spreadsheetml/2006/main" count="266" uniqueCount="86">
  <si>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</si>
  <si>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</si>
  <si>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</si>
  <si>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</si>
  <si>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</si>
  <si>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31 de DEZEMBRO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</si>
  <si>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</si>
  <si>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</si>
  <si>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</si>
  <si>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</si>
  <si>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</si>
  <si>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</si>
  <si>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</si>
  <si>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</si>
  <si>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</si>
  <si>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</si>
  <si>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</si>
  <si>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</si>
  <si>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</si>
  <si>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</si>
  <si>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</si>
  <si>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</si>
  <si>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</si>
  <si>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</si>
  <si>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</si>
  <si>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</si>
  <si>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</si>
  <si>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</si>
  <si>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</si>
  <si>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</si>
  <si>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</si>
  <si>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</si>
  <si>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</si>
  <si>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</si>
  <si>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</si>
  <si>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</si>
  <si>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</si>
  <si>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</si>
  <si>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</si>
  <si>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</si>
  <si>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</si>
  <si>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</si>
  <si>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</si>
  <si>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</si>
  <si>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</si>
  <si>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</si>
  <si>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</si>
  <si>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</si>
  <si>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</si>
  <si>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</si>
  <si>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</si>
  <si>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</si>
  <si>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</si>
  <si>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</si>
  <si>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</si>
  <si>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</si>
  <si>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</si>
  <si>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</si>
  <si>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</si>
  <si>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</si>
  <si>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</si>
  <si>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</si>
  <si>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</si>
  <si>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</si>
  <si>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</si>
  <si>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</si>
  <si>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</si>
  <si>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</si>
  <si>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</si>
  <si>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</si>
  <si>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</si>
  <si>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</si>
  <si>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</si>
  <si>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</si>
  <si>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</si>
  <si>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</si>
  <si>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</si>
  <si>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</si>
  <si>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</si>
  <si>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</si>
  <si>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</si>
  <si>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150140007</t>
  </si>
  <si>
    <t>SUBTOTAL DA DESVINCULAÇÃO</t>
  </si>
  <si>
    <t>TOTAL GERAL</t>
  </si>
  <si>
    <t>fonte: SIAFEM e SIR – Sistema Integrado da Receita – Secretaria da Fazenda</t>
  </si>
  <si>
    <t>SIAFEM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</si>
</sst>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45720</xdr:rowOff>
    </xdr:from>
    <xdr:to>
      <xdr:col>1</xdr:col>
      <xdr:colOff>960120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C46195DF-3470-B1A7-7F73-4859B92F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45720"/>
          <a:ext cx="891540" cy="73152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274320</xdr:colOff>
      <xdr:row>1</xdr:row>
      <xdr:rowOff>38100</xdr:rowOff>
    </xdr:from>
    <xdr:to>
      <xdr:col>17</xdr:col>
      <xdr:colOff>922020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A63AD8A8-63D6-79F3-9813-E8E0A11CF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60640" y="129540"/>
          <a:ext cx="21564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topLeftCell="B68" zoomScale="80" zoomScaleNormal="80" zoomScaleSheetLayoutView="100" workbookViewId="0">
      <selection activeCell="P94" sqref="P94"/>
    </sheetView>
  </sheetViews>
  <sheetFormatPr defaultColWidth="12.5546875" defaultRowHeight="13.2" x14ac:dyDescent="0.25"/>
  <cols>
    <col min="1" max="1" width="14.33203125" customWidth="1"/>
    <col min="2" max="2" width="76.33203125" customWidth="1"/>
    <col min="3" max="3" width="12.33203125" style="1" customWidth="1"/>
    <col min="4" max="4" width="13" style="1" customWidth="1"/>
    <col min="5" max="5" width="15.109375" style="2" customWidth="1"/>
    <col min="6" max="6" width="14.6640625" style="2" customWidth="1"/>
    <col min="7" max="7" width="15.109375" style="2" customWidth="1"/>
    <col min="8" max="16" width="14.6640625" style="2" customWidth="1"/>
    <col min="17" max="17" width="22" style="2" customWidth="1"/>
    <col min="18" max="18" width="20.6640625" customWidth="1"/>
    <col min="19" max="19" width="1.6640625" customWidth="1"/>
    <col min="20" max="20" width="14.6640625" customWidth="1"/>
    <col min="21" max="237" width="11.5546875" customWidth="1"/>
  </cols>
  <sheetData>
    <row r="1" spans="1:20" ht="7.2" customHeigh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21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0" ht="21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0" ht="21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0" ht="13.8" x14ac:dyDescent="0.3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ht="13.8" x14ac:dyDescent="0.3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/>
      <c r="J6" s="9">
        <v>42.86</v>
      </c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3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4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5">
      <c r="A9" s="101" t="s">
        <v>26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9"/>
    </row>
    <row r="10" spans="1:20" s="20" customFormat="1" ht="15" customHeight="1" x14ac:dyDescent="0.3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>
        <v>815582.73</v>
      </c>
      <c r="M10" s="25">
        <v>832591.44</v>
      </c>
      <c r="N10" s="25">
        <v>1082015.3799999999</v>
      </c>
      <c r="O10" s="25">
        <v>1212087.25</v>
      </c>
      <c r="P10" s="25">
        <v>1289429.96</v>
      </c>
      <c r="Q10" s="26">
        <f>E10+F10+G10+H10+I10+J10+K10+L10+M10+N10+O10+P10</f>
        <v>11732330.210000001</v>
      </c>
      <c r="R10" s="26">
        <f>Q10</f>
        <v>11732330.210000001</v>
      </c>
      <c r="T10" s="27">
        <f>R10/5</f>
        <v>2346466.0420000004</v>
      </c>
    </row>
    <row r="11" spans="1:20" s="20" customFormat="1" ht="6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3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>
        <v>557140.59</v>
      </c>
      <c r="M12" s="25">
        <v>466501.79</v>
      </c>
      <c r="N12" s="25">
        <v>450854.92</v>
      </c>
      <c r="O12" s="25">
        <v>420322.83</v>
      </c>
      <c r="P12" s="25">
        <v>362193.89</v>
      </c>
      <c r="Q12" s="26">
        <f>E12+F12+G12+H12+I12+J12+K12+L12+M12+N12+O12+P12</f>
        <v>5127375.87</v>
      </c>
      <c r="R12" s="26">
        <f>Q12</f>
        <v>5127375.87</v>
      </c>
      <c r="T12" s="27">
        <f>R12/5</f>
        <v>1025475.174</v>
      </c>
    </row>
    <row r="13" spans="1:20" ht="6" customHeight="1" x14ac:dyDescent="0.3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3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>
        <v>9362.2000000000007</v>
      </c>
      <c r="M14" s="25">
        <v>7962.03</v>
      </c>
      <c r="N14" s="25">
        <v>8071.25</v>
      </c>
      <c r="O14" s="25">
        <v>8250.7000000000007</v>
      </c>
      <c r="P14" s="25">
        <v>7901.11</v>
      </c>
      <c r="Q14" s="26">
        <f>E14+F14+G14+H14+I14+J14+K14+L14+M14+N14+O14+P14</f>
        <v>100337.93</v>
      </c>
      <c r="R14" s="102">
        <f>Q14+Q16</f>
        <v>148822.74</v>
      </c>
      <c r="T14" s="27">
        <f>R14/5</f>
        <v>29764.547999999999</v>
      </c>
    </row>
    <row r="15" spans="1:20" s="20" customFormat="1" ht="6" customHeight="1" x14ac:dyDescent="0.3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2"/>
      <c r="T15" s="27"/>
    </row>
    <row r="16" spans="1:20" ht="15" customHeight="1" x14ac:dyDescent="0.3">
      <c r="A16" s="21" t="s">
        <v>27</v>
      </c>
      <c r="B16" s="22" t="s">
        <v>32</v>
      </c>
      <c r="C16" s="23">
        <v>445210101</v>
      </c>
      <c r="D16" s="24" t="s">
        <v>31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>
        <v>4522.91</v>
      </c>
      <c r="M16" s="25">
        <v>3846.49</v>
      </c>
      <c r="N16" s="25">
        <v>3899.25</v>
      </c>
      <c r="O16" s="25">
        <v>3985.95</v>
      </c>
      <c r="P16" s="25">
        <v>3817.05</v>
      </c>
      <c r="Q16" s="26">
        <f>E16+F16+G16+H16+I16+J16+K16+L16+M16+N16+O16+P16</f>
        <v>48484.81</v>
      </c>
      <c r="R16" s="102"/>
      <c r="T16" s="27"/>
    </row>
    <row r="17" spans="1:22" ht="6" customHeight="1" x14ac:dyDescent="0.3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3">
      <c r="A18" s="21" t="s">
        <v>33</v>
      </c>
      <c r="B18" s="22" t="s">
        <v>34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>
        <v>654.13</v>
      </c>
      <c r="M18" s="25">
        <v>0</v>
      </c>
      <c r="N18" s="25">
        <v>68.52</v>
      </c>
      <c r="O18" s="25">
        <v>0</v>
      </c>
      <c r="P18" s="25">
        <v>0</v>
      </c>
      <c r="Q18" s="35">
        <f>E18+F18+G18+H18+I18+J18+K18+L18+M18+N18+O18+P18</f>
        <v>877.28</v>
      </c>
      <c r="R18" s="35">
        <f>Q18+Q99</f>
        <v>593.52</v>
      </c>
      <c r="T18" s="27">
        <f>R18/5</f>
        <v>118.70399999999999</v>
      </c>
      <c r="V18">
        <v>4189.46</v>
      </c>
    </row>
    <row r="19" spans="1:22" ht="6" customHeight="1" x14ac:dyDescent="0.3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3">
      <c r="A20" s="21" t="s">
        <v>35</v>
      </c>
      <c r="B20" s="22" t="s">
        <v>36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>
        <v>68.52</v>
      </c>
      <c r="M20" s="25">
        <v>354.24</v>
      </c>
      <c r="N20" s="25">
        <v>2331</v>
      </c>
      <c r="O20" s="25">
        <v>0</v>
      </c>
      <c r="P20" s="25">
        <v>68.52</v>
      </c>
      <c r="Q20" s="26">
        <f>E20+F20+G20+H20+I20+J20+K20+L20+M20+N20+O20+P20</f>
        <v>10838.410000000002</v>
      </c>
      <c r="R20" s="26">
        <f>Q20+Q101</f>
        <v>7607.340000000002</v>
      </c>
      <c r="T20" s="27">
        <f>R20/5</f>
        <v>1521.4680000000003</v>
      </c>
      <c r="V20">
        <v>3968.29</v>
      </c>
    </row>
    <row r="21" spans="1:22" ht="6" customHeight="1" x14ac:dyDescent="0.3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3">
      <c r="A22" s="21" t="s">
        <v>37</v>
      </c>
      <c r="B22" s="22" t="s">
        <v>38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>
        <v>3039230.22</v>
      </c>
      <c r="M22" s="25">
        <v>2723482.78</v>
      </c>
      <c r="N22" s="25">
        <v>2654434.63</v>
      </c>
      <c r="O22" s="25">
        <v>1659870.49</v>
      </c>
      <c r="P22" s="25">
        <v>2624612.4</v>
      </c>
      <c r="Q22" s="26">
        <f>E22+F22+G22+H22+I22+J22+K22+L22+M22+N22+O22+P22</f>
        <v>50709796.200000003</v>
      </c>
      <c r="R22" s="26">
        <f>Q22+Q109+Q111</f>
        <v>35495366.700000003</v>
      </c>
      <c r="S22" s="20"/>
      <c r="T22" s="27">
        <f>R22/5</f>
        <v>7099073.3400000008</v>
      </c>
    </row>
    <row r="23" spans="1:22" ht="6" customHeight="1" x14ac:dyDescent="0.3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3">
      <c r="A24" s="21" t="s">
        <v>37</v>
      </c>
      <c r="B24" s="22" t="s">
        <v>38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6">
        <f>E24+F24+G24+H24+I24+J24+K24+L24+M24+N24+O24+P24</f>
        <v>2631.02</v>
      </c>
      <c r="R24" s="26">
        <f>Q24+Q113</f>
        <v>2631.02</v>
      </c>
      <c r="S24" s="20"/>
      <c r="T24" s="27">
        <f>R24/5</f>
        <v>526.20399999999995</v>
      </c>
    </row>
    <row r="25" spans="1:22" ht="6" customHeight="1" x14ac:dyDescent="0.3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3">
      <c r="A26" s="21" t="s">
        <v>37</v>
      </c>
      <c r="B26" s="22" t="s">
        <v>39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6">
        <f>E26+F26+G26+H26+I26+J26+K26+L26+M26+N26+O26+P26</f>
        <v>1079.18</v>
      </c>
      <c r="R26" s="26">
        <f>Q26+Q113</f>
        <v>1079.18</v>
      </c>
      <c r="S26" s="20"/>
      <c r="T26" s="27">
        <f>R26/5</f>
        <v>215.83600000000001</v>
      </c>
    </row>
    <row r="27" spans="1:22" ht="6" customHeight="1" x14ac:dyDescent="0.3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3">
      <c r="A28" s="21" t="s">
        <v>37</v>
      </c>
      <c r="B28" s="22" t="s">
        <v>40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>
        <v>3291.74</v>
      </c>
      <c r="M28" s="25">
        <v>23.98</v>
      </c>
      <c r="N28" s="25">
        <v>2073.64</v>
      </c>
      <c r="O28" s="25">
        <v>0</v>
      </c>
      <c r="P28" s="25">
        <v>3564.84</v>
      </c>
      <c r="Q28" s="26">
        <f>E28+F28+G28+H28+I28+J28+K28+L28+M28+N28+O28+P28</f>
        <v>16232.23</v>
      </c>
      <c r="R28" s="26">
        <f>Q28</f>
        <v>16232.23</v>
      </c>
      <c r="S28" s="20"/>
      <c r="T28" s="27">
        <f>R28/5</f>
        <v>3246.4459999999999</v>
      </c>
    </row>
    <row r="29" spans="1:22" ht="6" customHeight="1" x14ac:dyDescent="0.3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3">
      <c r="A30" s="21" t="s">
        <v>37</v>
      </c>
      <c r="B30" s="22" t="s">
        <v>41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>
        <v>4702.49</v>
      </c>
      <c r="M30" s="25">
        <v>34.26</v>
      </c>
      <c r="N30" s="25">
        <v>2962.35</v>
      </c>
      <c r="O30" s="25">
        <v>0</v>
      </c>
      <c r="P30" s="25">
        <v>5092.62</v>
      </c>
      <c r="Q30" s="26">
        <f>E30+F30+G30+H30+I30+J30+K30+L30+M30+N30+O30+P30</f>
        <v>23188.91</v>
      </c>
      <c r="R30" s="26">
        <f>Q30</f>
        <v>23188.91</v>
      </c>
      <c r="T30" s="27">
        <f>R30/5</f>
        <v>4637.7820000000002</v>
      </c>
    </row>
    <row r="31" spans="1:22" ht="6" customHeight="1" x14ac:dyDescent="0.3">
      <c r="A31" s="21"/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T31" s="27"/>
    </row>
    <row r="32" spans="1:22" ht="15" customHeight="1" x14ac:dyDescent="0.3">
      <c r="A32" s="21" t="s">
        <v>37</v>
      </c>
      <c r="B32" s="22" t="s">
        <v>41</v>
      </c>
      <c r="C32" s="23">
        <v>442419918</v>
      </c>
      <c r="D32" s="24" t="s">
        <v>29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10021366.119999999</v>
      </c>
      <c r="N32" s="25">
        <v>0</v>
      </c>
      <c r="O32" s="25">
        <v>111387.56</v>
      </c>
      <c r="P32" s="25">
        <v>2274.83</v>
      </c>
      <c r="Q32" s="26">
        <f>E32+F32+G32+H32+I32+J32+K32+L32+M32+N32+O32+P32</f>
        <v>10135028.51</v>
      </c>
      <c r="R32" s="26">
        <f>Q32</f>
        <v>10135028.51</v>
      </c>
      <c r="T32" s="27">
        <f>R32/5</f>
        <v>2027005.702</v>
      </c>
    </row>
    <row r="33" spans="1:20" ht="6" customHeight="1" x14ac:dyDescent="0.3">
      <c r="A33" s="29"/>
      <c r="B33" s="30"/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3">
      <c r="A34" s="21" t="s">
        <v>42</v>
      </c>
      <c r="B34" s="22" t="s">
        <v>43</v>
      </c>
      <c r="C34" s="23">
        <v>499918522</v>
      </c>
      <c r="D34" s="24" t="s">
        <v>29</v>
      </c>
      <c r="E34" s="25">
        <v>254798.89</v>
      </c>
      <c r="F34" s="25">
        <v>152385.07</v>
      </c>
      <c r="G34" s="25">
        <v>390229.02</v>
      </c>
      <c r="H34" s="25">
        <v>295847.11</v>
      </c>
      <c r="I34" s="25">
        <v>162893.24</v>
      </c>
      <c r="J34" s="25">
        <v>168214.04</v>
      </c>
      <c r="K34" s="25">
        <v>184365.08</v>
      </c>
      <c r="L34" s="25">
        <v>195835.93</v>
      </c>
      <c r="M34" s="25">
        <v>125942.89</v>
      </c>
      <c r="N34" s="25">
        <v>116910.54</v>
      </c>
      <c r="O34" s="25">
        <v>196697.53</v>
      </c>
      <c r="P34" s="25">
        <v>154551.12</v>
      </c>
      <c r="Q34" s="26">
        <f>E34+F34+G34+H34+I34+J34+K34+L34+M34+N34+O34+P34</f>
        <v>2398670.46</v>
      </c>
      <c r="R34" s="26">
        <f>Q34</f>
        <v>2398670.46</v>
      </c>
      <c r="T34" s="27">
        <f>R34/5</f>
        <v>479734.092</v>
      </c>
    </row>
    <row r="35" spans="1:20" ht="6" customHeight="1" x14ac:dyDescent="0.3">
      <c r="A35" s="29"/>
      <c r="B35" s="30" t="s">
        <v>44</v>
      </c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T35" s="27"/>
    </row>
    <row r="36" spans="1:20" ht="15" customHeight="1" x14ac:dyDescent="0.3">
      <c r="A36" s="21" t="s">
        <v>42</v>
      </c>
      <c r="B36" s="22" t="s">
        <v>43</v>
      </c>
      <c r="C36" s="23">
        <v>499918524</v>
      </c>
      <c r="D36" s="24" t="s">
        <v>29</v>
      </c>
      <c r="E36" s="25">
        <v>6355912.1299999999</v>
      </c>
      <c r="F36" s="25">
        <v>2578050.9900000002</v>
      </c>
      <c r="G36" s="25">
        <v>60191412.770000003</v>
      </c>
      <c r="H36" s="25">
        <v>9396299.4499999993</v>
      </c>
      <c r="I36" s="25">
        <v>8134291.5800000001</v>
      </c>
      <c r="J36" s="25">
        <v>12957688.439999999</v>
      </c>
      <c r="K36" s="25">
        <v>11490930.109999999</v>
      </c>
      <c r="L36" s="25">
        <v>21515170.379999999</v>
      </c>
      <c r="M36" s="25">
        <v>26750460.23</v>
      </c>
      <c r="N36" s="25">
        <v>5901830.4299999997</v>
      </c>
      <c r="O36" s="25">
        <v>24646131.969999999</v>
      </c>
      <c r="P36" s="25">
        <v>28294876.120000001</v>
      </c>
      <c r="Q36" s="26">
        <f>E36+F36+G36+H36+I36+J36+K36+L36+M36+N36+O36+P36</f>
        <v>218213054.59999999</v>
      </c>
      <c r="R36" s="26">
        <f>Q36</f>
        <v>218213054.59999999</v>
      </c>
      <c r="T36" s="27">
        <f>R36/5</f>
        <v>43642610.920000002</v>
      </c>
    </row>
    <row r="37" spans="1:20" s="20" customFormat="1" ht="6" customHeight="1" x14ac:dyDescent="0.3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T37" s="27"/>
    </row>
    <row r="38" spans="1:20" ht="15" customHeight="1" x14ac:dyDescent="0.3">
      <c r="A38" s="21" t="s">
        <v>42</v>
      </c>
      <c r="B38" s="22" t="s">
        <v>43</v>
      </c>
      <c r="C38" s="23">
        <v>499918535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3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ht="14.25" customHeight="1" x14ac:dyDescent="0.3">
      <c r="A40" s="29" t="s">
        <v>42</v>
      </c>
      <c r="B40" s="22" t="s">
        <v>43</v>
      </c>
      <c r="C40" s="23">
        <v>499918540</v>
      </c>
      <c r="D40" s="24" t="s">
        <v>29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6">
        <f>E40+F40+G40+H40+I40+J40+K40+L40+M40+N40+O40+P40</f>
        <v>0</v>
      </c>
      <c r="R40" s="26">
        <f>Q40</f>
        <v>0</v>
      </c>
      <c r="T40" s="27">
        <f>R40/5</f>
        <v>0</v>
      </c>
    </row>
    <row r="41" spans="1:20" ht="6" customHeight="1" x14ac:dyDescent="0.3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T41" s="27"/>
    </row>
    <row r="42" spans="1:20" s="20" customFormat="1" ht="15" customHeight="1" x14ac:dyDescent="0.3">
      <c r="A42" s="21" t="s">
        <v>45</v>
      </c>
      <c r="B42" s="22" t="s">
        <v>46</v>
      </c>
      <c r="C42" s="23">
        <v>442411614</v>
      </c>
      <c r="D42" s="24" t="s">
        <v>29</v>
      </c>
      <c r="E42" s="25">
        <v>29723.39</v>
      </c>
      <c r="F42" s="25">
        <v>42372.36</v>
      </c>
      <c r="G42" s="25">
        <v>127243.43</v>
      </c>
      <c r="H42" s="25">
        <v>71049.539999999994</v>
      </c>
      <c r="I42" s="25">
        <v>50392.65</v>
      </c>
      <c r="J42" s="25">
        <v>73283.47</v>
      </c>
      <c r="K42" s="25">
        <v>96911.61</v>
      </c>
      <c r="L42" s="25">
        <v>89947.14</v>
      </c>
      <c r="M42" s="25">
        <v>66604.460000000006</v>
      </c>
      <c r="N42" s="25">
        <v>43804.6</v>
      </c>
      <c r="O42" s="25">
        <v>127296.92</v>
      </c>
      <c r="P42" s="25">
        <v>74461.98</v>
      </c>
      <c r="Q42" s="26">
        <f>E42+F42+G42+H42+I42+J42+K42+L42+M42+N42+O42+P42</f>
        <v>893091.54999999993</v>
      </c>
      <c r="R42" s="26">
        <f>Q42</f>
        <v>893091.54999999993</v>
      </c>
      <c r="T42" s="27">
        <f>R42/5</f>
        <v>178618.31</v>
      </c>
    </row>
    <row r="43" spans="1:20" s="20" customFormat="1" ht="6" customHeight="1" x14ac:dyDescent="0.3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3">
      <c r="A44" s="21" t="s">
        <v>45</v>
      </c>
      <c r="B44" s="22" t="s">
        <v>46</v>
      </c>
      <c r="C44" s="23">
        <v>442411617</v>
      </c>
      <c r="D44" s="24" t="s">
        <v>29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6">
        <f>E44+F44+G44+H44+I44+J44+K44+L44+M44+N44+O44+P44</f>
        <v>0</v>
      </c>
      <c r="R44" s="26">
        <f>Q44</f>
        <v>0</v>
      </c>
      <c r="T44" s="27">
        <f>R44/5</f>
        <v>0</v>
      </c>
    </row>
    <row r="45" spans="1:20" s="20" customFormat="1" ht="6" customHeight="1" x14ac:dyDescent="0.3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T45" s="27"/>
    </row>
    <row r="46" spans="1:20" s="20" customFormat="1" ht="15" customHeight="1" x14ac:dyDescent="0.3">
      <c r="A46" s="21" t="s">
        <v>47</v>
      </c>
      <c r="B46" s="22" t="s">
        <v>48</v>
      </c>
      <c r="C46" s="23">
        <v>499910201</v>
      </c>
      <c r="D46" s="24" t="s">
        <v>49</v>
      </c>
      <c r="E46" s="25">
        <v>13629.04</v>
      </c>
      <c r="F46" s="25">
        <v>87770.45</v>
      </c>
      <c r="G46" s="25">
        <v>34056.44</v>
      </c>
      <c r="H46" s="25">
        <v>32053.64</v>
      </c>
      <c r="I46" s="25">
        <v>8360.43</v>
      </c>
      <c r="J46" s="25">
        <v>7583.28</v>
      </c>
      <c r="K46" s="25">
        <v>17157.88</v>
      </c>
      <c r="L46" s="25">
        <v>54201.41</v>
      </c>
      <c r="M46" s="25">
        <v>50708.57</v>
      </c>
      <c r="N46" s="25">
        <v>17067.560000000001</v>
      </c>
      <c r="O46" s="25">
        <v>16647.11</v>
      </c>
      <c r="P46" s="25">
        <v>0</v>
      </c>
      <c r="Q46" s="26">
        <v>0</v>
      </c>
      <c r="R46" s="26">
        <f>Q46</f>
        <v>0</v>
      </c>
      <c r="T46" s="27">
        <f>R46/5</f>
        <v>0</v>
      </c>
    </row>
    <row r="47" spans="1:20" s="20" customFormat="1" ht="6" customHeight="1" x14ac:dyDescent="0.3">
      <c r="A47" s="29"/>
      <c r="B47" s="30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19"/>
      <c r="T47" s="27"/>
    </row>
    <row r="48" spans="1:20" ht="14.1" customHeight="1" x14ac:dyDescent="0.3">
      <c r="A48" s="36"/>
      <c r="B48" s="37" t="s">
        <v>50</v>
      </c>
      <c r="C48" s="38"/>
      <c r="D48" s="39"/>
      <c r="E48" s="40" t="s">
        <v>12</v>
      </c>
      <c r="F48" s="40" t="s">
        <v>13</v>
      </c>
      <c r="G48" s="40" t="s">
        <v>14</v>
      </c>
      <c r="H48" s="40" t="s">
        <v>15</v>
      </c>
      <c r="I48" s="40" t="s">
        <v>16</v>
      </c>
      <c r="J48" s="40" t="s">
        <v>17</v>
      </c>
      <c r="K48" s="40" t="s">
        <v>18</v>
      </c>
      <c r="L48" s="40" t="s">
        <v>19</v>
      </c>
      <c r="M48" s="40" t="s">
        <v>20</v>
      </c>
      <c r="N48" s="40" t="s">
        <v>21</v>
      </c>
      <c r="O48" s="40" t="s">
        <v>22</v>
      </c>
      <c r="P48" s="40" t="s">
        <v>23</v>
      </c>
      <c r="Q48" s="40"/>
      <c r="R48" s="40"/>
      <c r="T48" s="27">
        <f>R48/5</f>
        <v>0</v>
      </c>
    </row>
    <row r="49" spans="1:20" ht="18.75" customHeight="1" x14ac:dyDescent="0.35">
      <c r="A49" s="41"/>
      <c r="B49" s="42" t="s">
        <v>51</v>
      </c>
      <c r="C49" s="43"/>
      <c r="D49" s="44"/>
      <c r="E49" s="45">
        <f t="shared" ref="E49:P49" si="0">SUM(E10:E44)</f>
        <v>10222969.32</v>
      </c>
      <c r="F49" s="45">
        <f t="shared" si="0"/>
        <v>6692428.5600000005</v>
      </c>
      <c r="G49" s="45">
        <f t="shared" si="0"/>
        <v>66008618.810000002</v>
      </c>
      <c r="H49" s="45">
        <f t="shared" si="0"/>
        <v>19576233.279999997</v>
      </c>
      <c r="I49" s="45">
        <f t="shared" si="0"/>
        <v>13273509.890000001</v>
      </c>
      <c r="J49" s="45">
        <f t="shared" si="0"/>
        <v>26321665.279999997</v>
      </c>
      <c r="K49" s="45">
        <f t="shared" si="0"/>
        <v>18604780.189999998</v>
      </c>
      <c r="L49" s="45">
        <f t="shared" si="0"/>
        <v>26235508.98</v>
      </c>
      <c r="M49" s="45">
        <f t="shared" si="0"/>
        <v>40999170.710000001</v>
      </c>
      <c r="N49" s="45">
        <f t="shared" si="0"/>
        <v>10269256.509999998</v>
      </c>
      <c r="O49" s="45">
        <f t="shared" si="0"/>
        <v>28386031.199999999</v>
      </c>
      <c r="P49" s="45">
        <f t="shared" si="0"/>
        <v>32822844.440000001</v>
      </c>
      <c r="Q49" s="46">
        <f>SUM(Q10:Q46)</f>
        <v>299413017.17000002</v>
      </c>
      <c r="R49" s="46">
        <f>SUM(R10:R46)</f>
        <v>284195072.83999997</v>
      </c>
      <c r="T49" s="27"/>
    </row>
    <row r="50" spans="1:20" s="47" customFormat="1" ht="22.5" hidden="1" customHeight="1" x14ac:dyDescent="0.25">
      <c r="B50" s="48" t="s">
        <v>52</v>
      </c>
      <c r="C50" s="49"/>
      <c r="D50" s="50"/>
      <c r="E50" s="51">
        <f t="shared" ref="E50:Q50" si="1">E49-SUM(E28:E47)</f>
        <v>3567248.2300000004</v>
      </c>
      <c r="F50" s="51">
        <f t="shared" si="1"/>
        <v>3831849.6900000004</v>
      </c>
      <c r="G50" s="51">
        <f t="shared" si="1"/>
        <v>5265677.1499999985</v>
      </c>
      <c r="H50" s="51">
        <f t="shared" si="1"/>
        <v>9780983.5399999991</v>
      </c>
      <c r="I50" s="51">
        <f t="shared" si="1"/>
        <v>4917571.99</v>
      </c>
      <c r="J50" s="51">
        <f t="shared" si="1"/>
        <v>13114896.049999999</v>
      </c>
      <c r="K50" s="51">
        <f t="shared" si="1"/>
        <v>6799397.9299999978</v>
      </c>
      <c r="L50" s="51">
        <f t="shared" si="1"/>
        <v>4372359.8900000006</v>
      </c>
      <c r="M50" s="51">
        <f t="shared" si="1"/>
        <v>3984030.1999999955</v>
      </c>
      <c r="N50" s="51">
        <f t="shared" si="1"/>
        <v>4184607.3899999987</v>
      </c>
      <c r="O50" s="51">
        <f t="shared" si="1"/>
        <v>3287870.1099999994</v>
      </c>
      <c r="P50" s="51">
        <f t="shared" si="1"/>
        <v>4288022.93</v>
      </c>
      <c r="Q50" s="51">
        <f t="shared" si="1"/>
        <v>67733750.910000026</v>
      </c>
      <c r="T50" s="27">
        <f t="shared" ref="T50:T51" si="2">R50/5</f>
        <v>0</v>
      </c>
    </row>
    <row r="51" spans="1:20" s="47" customFormat="1" ht="26.25" hidden="1" customHeight="1" x14ac:dyDescent="0.25">
      <c r="B51" s="52" t="s">
        <v>53</v>
      </c>
      <c r="C51" s="53"/>
      <c r="D51" s="54"/>
      <c r="E51" s="55" t="e">
        <f>E50-E22-E26-#REF!</f>
        <v>#REF!</v>
      </c>
      <c r="F51" s="55" t="e">
        <f>F50-F22-F26-#REF!</f>
        <v>#REF!</v>
      </c>
      <c r="G51" s="55" t="e">
        <f>G50-G22-G26-#REF!</f>
        <v>#REF!</v>
      </c>
      <c r="H51" s="55" t="e">
        <f>H50-H22-H26-#REF!</f>
        <v>#REF!</v>
      </c>
      <c r="I51" s="55" t="e">
        <f>I50-I22-I26-#REF!</f>
        <v>#REF!</v>
      </c>
      <c r="J51" s="55" t="e">
        <f>J50-J22-J26-#REF!</f>
        <v>#REF!</v>
      </c>
      <c r="K51" s="55" t="e">
        <f>K50-K22-K26-#REF!</f>
        <v>#REF!</v>
      </c>
      <c r="L51" s="55" t="e">
        <f>L50-L22-L26-#REF!</f>
        <v>#REF!</v>
      </c>
      <c r="M51" s="55" t="e">
        <f>M50-M22-M26-#REF!</f>
        <v>#REF!</v>
      </c>
      <c r="N51" s="55" t="e">
        <f>N50-N22-N26-#REF!</f>
        <v>#REF!</v>
      </c>
      <c r="O51" s="55" t="e">
        <f>O50-O22-O26-#REF!</f>
        <v>#REF!</v>
      </c>
      <c r="P51" s="55" t="e">
        <f>P50-P22-P26-#REF!</f>
        <v>#REF!</v>
      </c>
      <c r="Q51" s="55" t="e">
        <f>Q50-Q22-Q26-#REF!</f>
        <v>#REF!</v>
      </c>
      <c r="T51" s="27">
        <f t="shared" si="2"/>
        <v>0</v>
      </c>
    </row>
    <row r="52" spans="1:20" s="47" customFormat="1" ht="26.25" customHeight="1" x14ac:dyDescent="0.25">
      <c r="B52" s="56"/>
      <c r="C52" s="57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T52" s="27"/>
    </row>
    <row r="53" spans="1:20" s="47" customFormat="1" ht="19.5" customHeight="1" x14ac:dyDescent="0.4">
      <c r="A53" s="12" t="s">
        <v>9</v>
      </c>
      <c r="B53" s="13" t="s">
        <v>54</v>
      </c>
      <c r="C53" s="14"/>
      <c r="D53" s="15" t="s">
        <v>11</v>
      </c>
      <c r="E53" s="16" t="s">
        <v>12</v>
      </c>
      <c r="F53" s="16" t="s">
        <v>13</v>
      </c>
      <c r="G53" s="16" t="s">
        <v>14</v>
      </c>
      <c r="H53" s="16" t="s">
        <v>15</v>
      </c>
      <c r="I53" s="16" t="s">
        <v>16</v>
      </c>
      <c r="J53" s="16" t="s">
        <v>17</v>
      </c>
      <c r="K53" s="16" t="s">
        <v>18</v>
      </c>
      <c r="L53" s="16" t="s">
        <v>19</v>
      </c>
      <c r="M53" s="16" t="s">
        <v>20</v>
      </c>
      <c r="N53" s="16" t="s">
        <v>21</v>
      </c>
      <c r="O53" s="16" t="s">
        <v>22</v>
      </c>
      <c r="P53" s="16" t="s">
        <v>23</v>
      </c>
      <c r="Q53" s="16" t="s">
        <v>24</v>
      </c>
      <c r="R53" s="16" t="s">
        <v>25</v>
      </c>
      <c r="T53" s="27"/>
    </row>
    <row r="54" spans="1:20" s="47" customFormat="1" ht="14.25" customHeight="1" x14ac:dyDescent="0.25">
      <c r="A54" s="18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T54" s="27"/>
    </row>
    <row r="55" spans="1:20" s="47" customFormat="1" ht="15" customHeight="1" x14ac:dyDescent="0.3">
      <c r="A55" s="21" t="s">
        <v>56</v>
      </c>
      <c r="B55" s="22" t="s">
        <v>57</v>
      </c>
      <c r="C55" s="60">
        <v>452139910</v>
      </c>
      <c r="D55" s="24" t="s">
        <v>58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6">
        <f>E55+F55+G55+H55+I55+J55+K55+L55+M55+N55+O55+P55</f>
        <v>0</v>
      </c>
      <c r="R55" s="26">
        <f>Q55</f>
        <v>0</v>
      </c>
      <c r="T55" s="27"/>
    </row>
    <row r="56" spans="1:20" s="47" customFormat="1" ht="26.25" customHeight="1" x14ac:dyDescent="0.25">
      <c r="B56" s="56"/>
      <c r="C56" s="57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T56" s="27"/>
    </row>
    <row r="57" spans="1:20" s="17" customFormat="1" ht="20.100000000000001" customHeight="1" x14ac:dyDescent="0.4">
      <c r="A57" s="12" t="s">
        <v>9</v>
      </c>
      <c r="B57" s="13" t="s">
        <v>59</v>
      </c>
      <c r="C57" s="14"/>
      <c r="D57" s="15" t="s">
        <v>11</v>
      </c>
      <c r="E57" s="16" t="s">
        <v>12</v>
      </c>
      <c r="F57" s="16" t="s">
        <v>13</v>
      </c>
      <c r="G57" s="16" t="s">
        <v>14</v>
      </c>
      <c r="H57" s="16" t="s">
        <v>15</v>
      </c>
      <c r="I57" s="16" t="s">
        <v>16</v>
      </c>
      <c r="J57" s="16" t="s">
        <v>17</v>
      </c>
      <c r="K57" s="16" t="s">
        <v>18</v>
      </c>
      <c r="L57" s="16" t="s">
        <v>19</v>
      </c>
      <c r="M57" s="16" t="s">
        <v>20</v>
      </c>
      <c r="N57" s="16" t="s">
        <v>21</v>
      </c>
      <c r="O57" s="16" t="s">
        <v>22</v>
      </c>
      <c r="P57" s="16" t="s">
        <v>23</v>
      </c>
      <c r="Q57" s="16" t="s">
        <v>24</v>
      </c>
      <c r="R57" s="16" t="s">
        <v>25</v>
      </c>
      <c r="T57" s="27"/>
    </row>
    <row r="58" spans="1:20" s="20" customFormat="1" ht="15" customHeight="1" x14ac:dyDescent="0.25">
      <c r="A58" s="103" t="s">
        <v>60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T58" s="27"/>
    </row>
    <row r="59" spans="1:20" s="20" customFormat="1" ht="15" customHeight="1" x14ac:dyDescent="0.3">
      <c r="A59" s="21" t="s">
        <v>61</v>
      </c>
      <c r="B59" s="22" t="s">
        <v>62</v>
      </c>
      <c r="C59" s="23">
        <v>499510502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6">
        <f>E59+F59+G59+H59+I59+J59+K59+L59+M59+N59+O59+P59</f>
        <v>0</v>
      </c>
      <c r="R59" s="26">
        <f>Q59+Q136</f>
        <v>0</v>
      </c>
      <c r="T59" s="27">
        <f>R59/5</f>
        <v>0</v>
      </c>
    </row>
    <row r="60" spans="1:20" s="20" customFormat="1" ht="6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4.25" customHeight="1" x14ac:dyDescent="0.3">
      <c r="A61" s="21" t="s">
        <v>63</v>
      </c>
      <c r="B61" s="22" t="s">
        <v>64</v>
      </c>
      <c r="C61" s="23">
        <v>499619901</v>
      </c>
      <c r="D61" s="24" t="s">
        <v>29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2086.3200000000002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6">
        <f>E61+F61+G61+H61+I61+J61+K61+L61+M61+N61+O61+P61</f>
        <v>2086.3200000000002</v>
      </c>
      <c r="R61" s="26">
        <f>Q61</f>
        <v>2086.3200000000002</v>
      </c>
      <c r="T61" s="27">
        <f>R61/5</f>
        <v>417.26400000000001</v>
      </c>
    </row>
    <row r="62" spans="1:20" s="20" customFormat="1" ht="6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3">
      <c r="A63" s="21" t="s">
        <v>63</v>
      </c>
      <c r="B63" s="22" t="s">
        <v>64</v>
      </c>
      <c r="C63" s="23">
        <v>499619901</v>
      </c>
      <c r="D63" s="24" t="s">
        <v>30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570.51</v>
      </c>
      <c r="M63" s="25">
        <v>345.41</v>
      </c>
      <c r="N63" s="25">
        <v>679.97</v>
      </c>
      <c r="O63" s="25">
        <v>0</v>
      </c>
      <c r="P63" s="25">
        <v>1203.0899999999999</v>
      </c>
      <c r="Q63" s="26">
        <f>E63+F63+G63+H63+I63+J63+K63+L63+M63+N63+O63+P63</f>
        <v>2798.98</v>
      </c>
      <c r="R63" s="26">
        <f>Q63</f>
        <v>2798.98</v>
      </c>
      <c r="T63" s="27">
        <f>R63/5</f>
        <v>559.79600000000005</v>
      </c>
    </row>
    <row r="64" spans="1:20" s="20" customFormat="1" ht="6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3">
      <c r="A65" s="62" t="s">
        <v>61</v>
      </c>
      <c r="B65" s="63" t="s">
        <v>65</v>
      </c>
      <c r="C65" s="64">
        <v>499610502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6">
        <f>E65+F65+G65+H65+I65+J65+K65+L65+M65+N65+O65+P65</f>
        <v>0</v>
      </c>
      <c r="R65" s="66">
        <f>Q65</f>
        <v>0</v>
      </c>
      <c r="T65" s="27">
        <f>R65/5</f>
        <v>0</v>
      </c>
    </row>
    <row r="66" spans="1:20" s="20" customFormat="1" ht="6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3">
      <c r="A67" s="62" t="s">
        <v>61</v>
      </c>
      <c r="B67" s="63" t="s">
        <v>66</v>
      </c>
      <c r="C67" s="64">
        <v>499610504</v>
      </c>
      <c r="D67" s="24" t="s">
        <v>29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388.08</v>
      </c>
      <c r="M67" s="65">
        <v>0</v>
      </c>
      <c r="N67" s="65">
        <v>0</v>
      </c>
      <c r="O67" s="65">
        <v>0</v>
      </c>
      <c r="P67" s="65">
        <v>0</v>
      </c>
      <c r="Q67" s="66">
        <f>E67+F67+G67+H67+I67+J67+K67+L67+M67+N67+O67+P67</f>
        <v>388.08</v>
      </c>
      <c r="R67" s="66">
        <f>Q67</f>
        <v>388.08</v>
      </c>
      <c r="T67" s="27">
        <f>R67/5</f>
        <v>77.616</v>
      </c>
    </row>
    <row r="68" spans="1:20" s="20" customFormat="1" ht="6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3">
      <c r="A69" s="62" t="s">
        <v>61</v>
      </c>
      <c r="B69" s="63" t="s">
        <v>67</v>
      </c>
      <c r="C69" s="64">
        <v>499610505</v>
      </c>
      <c r="D69" s="24" t="s">
        <v>29</v>
      </c>
      <c r="E69" s="65">
        <v>75214.759999999995</v>
      </c>
      <c r="F69" s="65">
        <v>25335.9</v>
      </c>
      <c r="G69" s="65">
        <v>70057.52</v>
      </c>
      <c r="H69" s="65">
        <v>71836.399999999994</v>
      </c>
      <c r="I69" s="65">
        <v>71831.12</v>
      </c>
      <c r="J69" s="65">
        <v>72413.86</v>
      </c>
      <c r="K69" s="65">
        <v>0</v>
      </c>
      <c r="L69" s="65">
        <v>85553.26</v>
      </c>
      <c r="M69" s="65">
        <v>0</v>
      </c>
      <c r="N69" s="65">
        <v>0</v>
      </c>
      <c r="O69" s="65">
        <v>0</v>
      </c>
      <c r="P69" s="65">
        <v>85471.92</v>
      </c>
      <c r="Q69" s="66">
        <f>E69+F69+G69+H69+I69+J69+K69+L69+M69+N69+O69+P69</f>
        <v>557714.74</v>
      </c>
      <c r="R69" s="66">
        <f>Q69</f>
        <v>557714.74</v>
      </c>
      <c r="T69" s="27">
        <f>R69/5</f>
        <v>111542.948</v>
      </c>
    </row>
    <row r="70" spans="1:20" s="20" customFormat="1" ht="6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3">
      <c r="A71" s="62" t="s">
        <v>61</v>
      </c>
      <c r="B71" s="63" t="s">
        <v>68</v>
      </c>
      <c r="C71" s="64">
        <v>499610509</v>
      </c>
      <c r="D71" s="24" t="s">
        <v>29</v>
      </c>
      <c r="E71" s="65">
        <v>11726.46</v>
      </c>
      <c r="F71" s="65">
        <v>12720.53</v>
      </c>
      <c r="G71" s="65">
        <v>11920.22</v>
      </c>
      <c r="H71" s="65">
        <v>14562.39</v>
      </c>
      <c r="I71" s="65">
        <v>12927.05</v>
      </c>
      <c r="J71" s="65">
        <v>11292.18</v>
      </c>
      <c r="K71" s="65">
        <v>1436.02</v>
      </c>
      <c r="L71" s="65">
        <v>12885.93</v>
      </c>
      <c r="M71" s="65">
        <v>1222.1300000000001</v>
      </c>
      <c r="N71" s="65">
        <v>0</v>
      </c>
      <c r="O71" s="65">
        <v>294.20999999999998</v>
      </c>
      <c r="P71" s="65">
        <v>10121.92</v>
      </c>
      <c r="Q71" s="66">
        <f>E71+F71+G71+H71+I71+J71+K71+L71+M71+N71+O71+P71</f>
        <v>101109.04000000001</v>
      </c>
      <c r="R71" s="66">
        <f>Q71</f>
        <v>101109.04000000001</v>
      </c>
      <c r="T71" s="27">
        <f>R71/5</f>
        <v>20221.808000000001</v>
      </c>
    </row>
    <row r="72" spans="1:20" s="20" customFormat="1" ht="6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3">
      <c r="A73" s="21" t="s">
        <v>61</v>
      </c>
      <c r="B73" s="22" t="s">
        <v>62</v>
      </c>
      <c r="C73" s="23">
        <v>499510502</v>
      </c>
      <c r="D73" s="24" t="s">
        <v>30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6">
        <f>E73+F73+G73+H73+I73+J73+K73+L73+M73+N73+O73+P73</f>
        <v>0</v>
      </c>
      <c r="R73" s="26">
        <f>Q73+Q103</f>
        <v>0</v>
      </c>
      <c r="T73" s="27">
        <f>R73/5</f>
        <v>0</v>
      </c>
    </row>
    <row r="74" spans="1:20" s="20" customFormat="1" ht="6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3">
      <c r="A75" s="21" t="s">
        <v>61</v>
      </c>
      <c r="B75" s="22" t="s">
        <v>69</v>
      </c>
      <c r="C75" s="23">
        <v>499610504</v>
      </c>
      <c r="D75" s="24" t="s">
        <v>30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8">
        <f>E75+F75+G75+H75+I75+J75+K75+L75+M75+N75+O75+P75</f>
        <v>0</v>
      </c>
      <c r="R75" s="68">
        <f>Q75+Q105</f>
        <v>0</v>
      </c>
      <c r="T75" s="27">
        <f>R75/5</f>
        <v>0</v>
      </c>
    </row>
    <row r="76" spans="1:20" s="20" customFormat="1" ht="6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3">
      <c r="A77" s="21" t="s">
        <v>61</v>
      </c>
      <c r="B77" s="22" t="s">
        <v>70</v>
      </c>
      <c r="C77" s="24">
        <v>499610505</v>
      </c>
      <c r="D77" s="24" t="s">
        <v>30</v>
      </c>
      <c r="E77" s="67">
        <v>1186.1099999999999</v>
      </c>
      <c r="F77" s="67">
        <v>46155.57</v>
      </c>
      <c r="G77" s="67">
        <v>1568.29</v>
      </c>
      <c r="H77" s="67">
        <v>2871.13</v>
      </c>
      <c r="I77" s="67">
        <v>2795.04</v>
      </c>
      <c r="J77" s="67">
        <v>3904.21</v>
      </c>
      <c r="K77" s="67">
        <f>74982.95+33.13</f>
        <v>75016.08</v>
      </c>
      <c r="L77" s="67">
        <v>3687.67</v>
      </c>
      <c r="M77" s="67">
        <v>93913.17</v>
      </c>
      <c r="N77" s="67">
        <v>94147.49</v>
      </c>
      <c r="O77" s="67">
        <v>94755.6</v>
      </c>
      <c r="P77" s="67">
        <v>10076.27</v>
      </c>
      <c r="Q77" s="68">
        <f>E77+F77+G77+H77+I77+J77+K77+L77+M77+N77+O77+P77</f>
        <v>430076.63</v>
      </c>
      <c r="R77" s="68">
        <f>Q77+Q107</f>
        <v>430076.63</v>
      </c>
      <c r="T77" s="27">
        <f>R77/5</f>
        <v>86015.326000000001</v>
      </c>
    </row>
    <row r="78" spans="1:20" s="20" customFormat="1" ht="6" customHeight="1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3">
      <c r="A79" s="21" t="s">
        <v>61</v>
      </c>
      <c r="B79" s="22" t="s">
        <v>68</v>
      </c>
      <c r="C79" s="23">
        <v>499610509</v>
      </c>
      <c r="D79" s="24" t="s">
        <v>30</v>
      </c>
      <c r="E79" s="67">
        <v>0</v>
      </c>
      <c r="F79" s="67">
        <v>6143.44</v>
      </c>
      <c r="G79" s="67">
        <v>0</v>
      </c>
      <c r="H79" s="67">
        <v>0</v>
      </c>
      <c r="I79" s="67">
        <v>0</v>
      </c>
      <c r="J79" s="67">
        <v>0</v>
      </c>
      <c r="K79" s="67">
        <v>11412.39</v>
      </c>
      <c r="L79" s="67">
        <v>0</v>
      </c>
      <c r="M79" s="67">
        <v>11289.01</v>
      </c>
      <c r="N79" s="67">
        <v>11436.32</v>
      </c>
      <c r="O79" s="67">
        <v>11430.21</v>
      </c>
      <c r="P79" s="67">
        <v>1303.02</v>
      </c>
      <c r="Q79" s="68">
        <f>E79+F79+G79+H79+I79+J79+K79+L79+M79+N79+O79+P79</f>
        <v>53014.389999999992</v>
      </c>
      <c r="R79" s="68">
        <f>Q79</f>
        <v>53014.389999999992</v>
      </c>
      <c r="T79" s="27">
        <f>R79/5</f>
        <v>10602.877999999999</v>
      </c>
    </row>
    <row r="80" spans="1:20" s="20" customFormat="1" ht="6" customHeight="1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T80" s="27"/>
    </row>
    <row r="81" spans="1:20" s="20" customFormat="1" ht="15" customHeight="1" x14ac:dyDescent="0.3">
      <c r="A81" s="62" t="s">
        <v>61</v>
      </c>
      <c r="B81" s="63" t="s">
        <v>66</v>
      </c>
      <c r="C81" s="64">
        <v>499610504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3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3">
      <c r="A83" s="62" t="s">
        <v>61</v>
      </c>
      <c r="B83" s="63" t="s">
        <v>67</v>
      </c>
      <c r="C83" s="64">
        <v>499610505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>
        <v>0</v>
      </c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3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3">
      <c r="A85" s="62" t="s">
        <v>61</v>
      </c>
      <c r="B85" s="63" t="s">
        <v>68</v>
      </c>
      <c r="C85" s="64">
        <v>499610509</v>
      </c>
      <c r="D85" s="24" t="s">
        <v>31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0</v>
      </c>
      <c r="Q85" s="66">
        <f>E85+F85+G85+H85+I85+J85+K85+L85+M85+N85+O85+P85</f>
        <v>0</v>
      </c>
      <c r="R85" s="66">
        <f>Q85</f>
        <v>0</v>
      </c>
      <c r="T85" s="27">
        <f>R85/5</f>
        <v>0</v>
      </c>
    </row>
    <row r="86" spans="1:20" ht="6" customHeight="1" x14ac:dyDescent="0.3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3">
      <c r="A87" s="21" t="s">
        <v>61</v>
      </c>
      <c r="B87" s="22" t="s">
        <v>66</v>
      </c>
      <c r="C87" s="23">
        <v>499610504</v>
      </c>
      <c r="D87" s="24" t="s">
        <v>71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3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3">
      <c r="A89" s="21" t="s">
        <v>61</v>
      </c>
      <c r="B89" s="22" t="s">
        <v>67</v>
      </c>
      <c r="C89" s="23">
        <v>499610505</v>
      </c>
      <c r="D89" s="24" t="s">
        <v>71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ht="6" customHeight="1" x14ac:dyDescent="0.3">
      <c r="A90" s="29"/>
      <c r="B90" s="30"/>
      <c r="C90" s="31"/>
      <c r="D90" s="32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0"/>
      <c r="R90" s="70"/>
      <c r="T90" s="27"/>
    </row>
    <row r="91" spans="1:20" ht="15" customHeight="1" x14ac:dyDescent="0.3">
      <c r="A91" s="21" t="s">
        <v>61</v>
      </c>
      <c r="B91" s="22" t="s">
        <v>68</v>
      </c>
      <c r="C91" s="23">
        <v>499610509</v>
      </c>
      <c r="D91" s="24" t="s">
        <v>71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8">
        <f>E91+F91+G91+H91+I91+J91+K91+L91+M91+N91+O91+P91</f>
        <v>0</v>
      </c>
      <c r="R91" s="68">
        <f>Q91</f>
        <v>0</v>
      </c>
      <c r="T91" s="27">
        <f>R91/5</f>
        <v>0</v>
      </c>
    </row>
    <row r="92" spans="1:20" s="20" customFormat="1" ht="6" customHeight="1" x14ac:dyDescent="0.3">
      <c r="A92" s="29"/>
      <c r="B92" s="30"/>
      <c r="C92" s="31"/>
      <c r="D92" s="32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19"/>
      <c r="T92" s="27"/>
    </row>
    <row r="93" spans="1:20" ht="14.1" customHeight="1" x14ac:dyDescent="0.3">
      <c r="A93" s="36"/>
      <c r="B93" s="37" t="s">
        <v>50</v>
      </c>
      <c r="C93" s="38"/>
      <c r="D93" s="72"/>
      <c r="E93" s="40" t="s">
        <v>12</v>
      </c>
      <c r="F93" s="40" t="s">
        <v>13</v>
      </c>
      <c r="G93" s="40" t="s">
        <v>14</v>
      </c>
      <c r="H93" s="40" t="s">
        <v>15</v>
      </c>
      <c r="I93" s="40" t="s">
        <v>16</v>
      </c>
      <c r="J93" s="40" t="s">
        <v>17</v>
      </c>
      <c r="K93" s="40" t="s">
        <v>18</v>
      </c>
      <c r="L93" s="40" t="s">
        <v>19</v>
      </c>
      <c r="M93" s="40" t="s">
        <v>20</v>
      </c>
      <c r="N93" s="40" t="s">
        <v>21</v>
      </c>
      <c r="O93" s="40" t="s">
        <v>22</v>
      </c>
      <c r="P93" s="40" t="s">
        <v>23</v>
      </c>
      <c r="Q93" s="40"/>
      <c r="R93" s="40"/>
      <c r="T93" s="27">
        <f>R93/5</f>
        <v>0</v>
      </c>
    </row>
    <row r="94" spans="1:20" ht="20.25" customHeight="1" x14ac:dyDescent="0.35">
      <c r="A94" s="73"/>
      <c r="B94" s="42" t="s">
        <v>72</v>
      </c>
      <c r="C94" s="43"/>
      <c r="D94" s="74"/>
      <c r="E94" s="75">
        <f t="shared" ref="E94:R94" si="3">SUM(E59:E91)</f>
        <v>88127.33</v>
      </c>
      <c r="F94" s="75">
        <f t="shared" si="3"/>
        <v>90355.44</v>
      </c>
      <c r="G94" s="75">
        <f t="shared" si="3"/>
        <v>83546.03</v>
      </c>
      <c r="H94" s="75">
        <f t="shared" si="3"/>
        <v>89269.92</v>
      </c>
      <c r="I94" s="75">
        <f t="shared" si="3"/>
        <v>87553.209999999992</v>
      </c>
      <c r="J94" s="75">
        <f t="shared" si="3"/>
        <v>89696.570000000022</v>
      </c>
      <c r="K94" s="75">
        <f t="shared" si="3"/>
        <v>87864.49</v>
      </c>
      <c r="L94" s="75">
        <f t="shared" si="3"/>
        <v>103085.45</v>
      </c>
      <c r="M94" s="75">
        <f t="shared" si="3"/>
        <v>106769.71999999999</v>
      </c>
      <c r="N94" s="75">
        <f t="shared" si="3"/>
        <v>106263.78</v>
      </c>
      <c r="O94" s="75">
        <f t="shared" si="3"/>
        <v>106480.02000000002</v>
      </c>
      <c r="P94" s="75">
        <f t="shared" si="3"/>
        <v>108176.22</v>
      </c>
      <c r="Q94" s="46">
        <f t="shared" si="3"/>
        <v>1147188.18</v>
      </c>
      <c r="R94" s="46">
        <f t="shared" si="3"/>
        <v>1147188.18</v>
      </c>
      <c r="T94" s="27"/>
    </row>
    <row r="95" spans="1:20" ht="31.5" customHeight="1" x14ac:dyDescent="0.25">
      <c r="A95" s="76"/>
      <c r="B95" s="77"/>
      <c r="C95" s="78"/>
      <c r="D95" s="78"/>
      <c r="E95" s="79">
        <f t="shared" ref="E95:P95" si="4">E49+E94</f>
        <v>10311096.65</v>
      </c>
      <c r="F95" s="79">
        <f t="shared" si="4"/>
        <v>6782784.0000000009</v>
      </c>
      <c r="G95" s="79">
        <f t="shared" si="4"/>
        <v>66092164.840000004</v>
      </c>
      <c r="H95" s="79">
        <f t="shared" si="4"/>
        <v>19665503.199999999</v>
      </c>
      <c r="I95" s="79">
        <f t="shared" si="4"/>
        <v>13361063.100000001</v>
      </c>
      <c r="J95" s="79">
        <f t="shared" si="4"/>
        <v>26411361.849999998</v>
      </c>
      <c r="K95" s="79">
        <f t="shared" si="4"/>
        <v>18692644.679999996</v>
      </c>
      <c r="L95" s="79">
        <f t="shared" si="4"/>
        <v>26338594.43</v>
      </c>
      <c r="M95" s="79">
        <f t="shared" si="4"/>
        <v>41105940.43</v>
      </c>
      <c r="N95" s="79">
        <f t="shared" si="4"/>
        <v>10375520.289999997</v>
      </c>
      <c r="O95" s="79">
        <f t="shared" si="4"/>
        <v>28492511.219999999</v>
      </c>
      <c r="P95" s="79">
        <f t="shared" si="4"/>
        <v>32931020.66</v>
      </c>
      <c r="Q95" s="80"/>
    </row>
    <row r="96" spans="1:20" ht="14.25" customHeight="1" x14ac:dyDescent="0.25">
      <c r="A96" s="76"/>
      <c r="B96" s="77"/>
      <c r="C96" s="78"/>
      <c r="D96" s="78"/>
      <c r="E96" s="80"/>
      <c r="F96" s="80"/>
      <c r="G96" s="80"/>
      <c r="H96" s="80"/>
      <c r="I96" s="81"/>
      <c r="J96" s="81"/>
      <c r="K96" s="80"/>
      <c r="L96" s="80"/>
      <c r="M96" s="80"/>
      <c r="N96" s="80"/>
      <c r="O96" s="80"/>
      <c r="P96" s="80"/>
      <c r="Q96" s="80"/>
    </row>
    <row r="97" spans="1:17" ht="20.100000000000001" customHeight="1" x14ac:dyDescent="0.4">
      <c r="A97" s="12" t="s">
        <v>9</v>
      </c>
      <c r="B97" s="13" t="s">
        <v>73</v>
      </c>
      <c r="C97" s="14"/>
      <c r="D97" s="15" t="s">
        <v>11</v>
      </c>
      <c r="E97" s="16" t="s">
        <v>12</v>
      </c>
      <c r="F97" s="16" t="s">
        <v>13</v>
      </c>
      <c r="G97" s="16" t="s">
        <v>14</v>
      </c>
      <c r="H97" s="16" t="s">
        <v>15</v>
      </c>
      <c r="I97" s="16" t="s">
        <v>16</v>
      </c>
      <c r="J97" s="16" t="s">
        <v>17</v>
      </c>
      <c r="K97" s="16" t="s">
        <v>18</v>
      </c>
      <c r="L97" s="16" t="s">
        <v>19</v>
      </c>
      <c r="M97" s="16" t="s">
        <v>20</v>
      </c>
      <c r="N97" s="16" t="s">
        <v>21</v>
      </c>
      <c r="O97" s="16" t="s">
        <v>22</v>
      </c>
      <c r="P97" s="16" t="s">
        <v>23</v>
      </c>
      <c r="Q97" s="16" t="s">
        <v>74</v>
      </c>
    </row>
    <row r="98" spans="1:17" s="20" customFormat="1" ht="15" customHeight="1" x14ac:dyDescent="0.25">
      <c r="A98" s="104" t="s">
        <v>75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customHeight="1" x14ac:dyDescent="0.3">
      <c r="A99" s="21" t="s">
        <v>33</v>
      </c>
      <c r="B99" s="22" t="s">
        <v>34</v>
      </c>
      <c r="C99" s="23"/>
      <c r="D99" s="24" t="s">
        <v>30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-46.39</v>
      </c>
      <c r="K99" s="67">
        <v>0</v>
      </c>
      <c r="L99" s="67">
        <v>-196.25</v>
      </c>
      <c r="M99" s="67">
        <v>0</v>
      </c>
      <c r="N99" s="67">
        <v>-20.56</v>
      </c>
      <c r="O99" s="67">
        <v>0</v>
      </c>
      <c r="P99" s="67">
        <v>-20.56</v>
      </c>
      <c r="Q99" s="68">
        <f>E99+F99+G99+H99+I99+J99+K99+L99+M99+N99+O99+P99</f>
        <v>-283.76</v>
      </c>
    </row>
    <row r="100" spans="1:17" ht="6.75" customHeight="1" x14ac:dyDescent="0.3">
      <c r="A100" s="82"/>
      <c r="B100" s="82"/>
      <c r="C100" s="83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</row>
    <row r="101" spans="1:17" ht="15" customHeight="1" x14ac:dyDescent="0.3">
      <c r="A101" s="21" t="s">
        <v>35</v>
      </c>
      <c r="B101" s="22" t="s">
        <v>36</v>
      </c>
      <c r="C101" s="23"/>
      <c r="D101" s="24" t="s">
        <v>30</v>
      </c>
      <c r="E101" s="67">
        <v>0</v>
      </c>
      <c r="F101" s="67">
        <v>-10.28</v>
      </c>
      <c r="G101" s="67">
        <v>-1098.73</v>
      </c>
      <c r="H101" s="67">
        <v>-212.56</v>
      </c>
      <c r="I101" s="67">
        <v>0</v>
      </c>
      <c r="J101" s="67">
        <v>-20.56</v>
      </c>
      <c r="K101" s="67">
        <v>-1062.75</v>
      </c>
      <c r="L101" s="67">
        <v>-20.56</v>
      </c>
      <c r="M101" s="67">
        <v>-106.28</v>
      </c>
      <c r="N101" s="67">
        <v>-699.35</v>
      </c>
      <c r="O101" s="67">
        <v>0</v>
      </c>
      <c r="P101" s="67">
        <v>0</v>
      </c>
      <c r="Q101" s="68">
        <f>SUM(E101:P101)</f>
        <v>-3231.07</v>
      </c>
    </row>
    <row r="102" spans="1:17" ht="6.75" customHeight="1" x14ac:dyDescent="0.3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s="20" customFormat="1" ht="15" customHeight="1" x14ac:dyDescent="0.3">
      <c r="A103" s="21" t="s">
        <v>61</v>
      </c>
      <c r="B103" s="22" t="s">
        <v>76</v>
      </c>
      <c r="C103" s="23"/>
      <c r="D103" s="24" t="s">
        <v>30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8">
        <f>E103+F103+G103+H103+I103+J103+K103+L103+M103+N103+O103+P103</f>
        <v>0</v>
      </c>
    </row>
    <row r="104" spans="1:17" ht="6.75" customHeight="1" x14ac:dyDescent="0.3">
      <c r="A104" s="29"/>
      <c r="B104" s="30"/>
      <c r="C104" s="31"/>
      <c r="D104" s="32"/>
      <c r="E104" s="8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3">
      <c r="A105" s="21" t="s">
        <v>61</v>
      </c>
      <c r="B105" s="22" t="s">
        <v>62</v>
      </c>
      <c r="C105" s="23"/>
      <c r="D105" s="24" t="s">
        <v>29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8">
        <f>E105+F105+G105+H105+I105+J105+K105+L105+M105+N105+O105+P105</f>
        <v>0</v>
      </c>
    </row>
    <row r="106" spans="1:17" ht="6.75" customHeight="1" x14ac:dyDescent="0.3">
      <c r="A106" s="29"/>
      <c r="B106" s="30"/>
      <c r="C106" s="31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4"/>
    </row>
    <row r="107" spans="1:17" ht="15" customHeight="1" x14ac:dyDescent="0.3">
      <c r="A107" s="21" t="s">
        <v>77</v>
      </c>
      <c r="B107" s="22" t="s">
        <v>70</v>
      </c>
      <c r="C107" s="23"/>
      <c r="D107" s="24" t="s">
        <v>30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8">
        <f>E107+F107+G107+H107+I107+J107+K107+L107+M107+N107+O107+P107</f>
        <v>0</v>
      </c>
    </row>
    <row r="108" spans="1:17" ht="6.75" customHeight="1" x14ac:dyDescent="0.3">
      <c r="A108" s="82"/>
      <c r="B108" s="82"/>
      <c r="C108" s="83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1:17" ht="15" customHeight="1" x14ac:dyDescent="0.3">
      <c r="A109" s="21" t="s">
        <v>37</v>
      </c>
      <c r="B109" s="22" t="s">
        <v>38</v>
      </c>
      <c r="C109" s="23">
        <v>442419906</v>
      </c>
      <c r="D109" s="24" t="s">
        <v>30</v>
      </c>
      <c r="E109" s="67">
        <v>-674826.7</v>
      </c>
      <c r="F109" s="67">
        <v>-840553.86</v>
      </c>
      <c r="G109" s="67">
        <v>-1164425.3500000001</v>
      </c>
      <c r="H109" s="67">
        <v>-2478221</v>
      </c>
      <c r="I109" s="67">
        <v>-956952.43</v>
      </c>
      <c r="J109" s="67">
        <v>-3602711.01</v>
      </c>
      <c r="K109" s="67">
        <v>-1684421.88</v>
      </c>
      <c r="L109" s="67">
        <v>-912469.18</v>
      </c>
      <c r="M109" s="67">
        <v>-817044.94</v>
      </c>
      <c r="N109" s="67">
        <v>-796330.49</v>
      </c>
      <c r="O109" s="67">
        <v>-497961.25</v>
      </c>
      <c r="P109" s="67">
        <v>-787383.82</v>
      </c>
      <c r="Q109" s="68">
        <f>E109+F109+G109+H109+I109+J109+K109+L109+M109+N109+O109+P109</f>
        <v>-15213301.91</v>
      </c>
    </row>
    <row r="110" spans="1:17" ht="6.75" customHeight="1" x14ac:dyDescent="0.3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3">
      <c r="A111" s="21" t="s">
        <v>37</v>
      </c>
      <c r="B111" s="22" t="s">
        <v>38</v>
      </c>
      <c r="C111" s="23">
        <v>442419906</v>
      </c>
      <c r="D111" s="24" t="s">
        <v>29</v>
      </c>
      <c r="E111" s="67">
        <v>0</v>
      </c>
      <c r="F111" s="67">
        <v>0</v>
      </c>
      <c r="G111" s="67">
        <v>0</v>
      </c>
      <c r="H111" s="67">
        <v>0</v>
      </c>
      <c r="I111" s="67">
        <v>-1127.5899999999999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8">
        <f>E111+F111+G111+H111+I111+J111+K111+L111+M111+N111+O111+P111</f>
        <v>-1127.5899999999999</v>
      </c>
    </row>
    <row r="112" spans="1:17" ht="6.75" customHeight="1" x14ac:dyDescent="0.3">
      <c r="A112" s="29"/>
      <c r="B112" s="30"/>
      <c r="C112" s="31"/>
      <c r="D112" s="32"/>
      <c r="E112" s="69"/>
      <c r="F112" s="69"/>
      <c r="G112" s="69"/>
      <c r="H112" s="69"/>
      <c r="I112" s="82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3">
      <c r="A113" s="21" t="s">
        <v>78</v>
      </c>
      <c r="B113" s="22" t="s">
        <v>79</v>
      </c>
      <c r="C113" s="23"/>
      <c r="D113" s="24" t="s">
        <v>31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8">
        <f>E113+F113+G113+H113+I113+J113+K113+L113+M113+N113+O113+P113</f>
        <v>0</v>
      </c>
    </row>
    <row r="114" spans="1:18" ht="6.75" customHeight="1" x14ac:dyDescent="0.3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5" customHeight="1" x14ac:dyDescent="0.3">
      <c r="A115" s="21" t="s">
        <v>78</v>
      </c>
      <c r="B115" s="22" t="s">
        <v>80</v>
      </c>
      <c r="C115" s="23"/>
      <c r="D115" s="24" t="s">
        <v>81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8">
        <f>E115+F115+G115+H115+I115+J115+K115+L115+M115+N115+O115+P115</f>
        <v>0</v>
      </c>
    </row>
    <row r="116" spans="1:18" ht="6.75" customHeight="1" x14ac:dyDescent="0.3">
      <c r="A116" s="29"/>
      <c r="B116" s="30"/>
      <c r="C116" s="31"/>
      <c r="D116" s="32"/>
      <c r="E116" s="82"/>
      <c r="F116" s="82"/>
      <c r="G116" s="82"/>
      <c r="H116" s="82"/>
      <c r="I116" s="69"/>
      <c r="J116" s="69"/>
      <c r="K116" s="69"/>
      <c r="L116" s="69"/>
      <c r="M116" s="69"/>
      <c r="N116" s="69"/>
      <c r="O116" s="69"/>
      <c r="P116" s="69"/>
      <c r="Q116" s="70"/>
    </row>
    <row r="117" spans="1:18" ht="14.25" customHeight="1" x14ac:dyDescent="0.3">
      <c r="A117" s="36"/>
      <c r="B117" s="37" t="s">
        <v>50</v>
      </c>
      <c r="C117" s="38"/>
      <c r="D117" s="72"/>
      <c r="E117" s="40" t="s">
        <v>12</v>
      </c>
      <c r="F117" s="40" t="s">
        <v>13</v>
      </c>
      <c r="G117" s="40" t="s">
        <v>14</v>
      </c>
      <c r="H117" s="40" t="s">
        <v>15</v>
      </c>
      <c r="I117" s="40" t="s">
        <v>16</v>
      </c>
      <c r="J117" s="40" t="s">
        <v>17</v>
      </c>
      <c r="K117" s="40" t="s">
        <v>18</v>
      </c>
      <c r="L117" s="40" t="s">
        <v>19</v>
      </c>
      <c r="M117" s="40" t="s">
        <v>20</v>
      </c>
      <c r="N117" s="40" t="s">
        <v>21</v>
      </c>
      <c r="O117" s="40" t="s">
        <v>22</v>
      </c>
      <c r="P117" s="40" t="s">
        <v>23</v>
      </c>
      <c r="Q117" s="40"/>
    </row>
    <row r="118" spans="1:18" ht="20.25" customHeight="1" x14ac:dyDescent="0.35">
      <c r="A118" s="73"/>
      <c r="B118" s="42" t="s">
        <v>82</v>
      </c>
      <c r="C118" s="43"/>
      <c r="D118" s="74"/>
      <c r="E118" s="75">
        <f t="shared" ref="E118:Q118" si="5">SUM(E99:E116)</f>
        <v>-674826.7</v>
      </c>
      <c r="F118" s="75">
        <f t="shared" si="5"/>
        <v>-840564.14</v>
      </c>
      <c r="G118" s="75">
        <f t="shared" si="5"/>
        <v>-1165524.08</v>
      </c>
      <c r="H118" s="75">
        <f t="shared" si="5"/>
        <v>-2478433.56</v>
      </c>
      <c r="I118" s="75">
        <f t="shared" si="5"/>
        <v>-958080.02</v>
      </c>
      <c r="J118" s="75">
        <f t="shared" si="5"/>
        <v>-3602777.96</v>
      </c>
      <c r="K118" s="75">
        <f t="shared" si="5"/>
        <v>-1685484.63</v>
      </c>
      <c r="L118" s="75">
        <f t="shared" si="5"/>
        <v>-912685.99000000011</v>
      </c>
      <c r="M118" s="75">
        <f t="shared" si="5"/>
        <v>-817151.22</v>
      </c>
      <c r="N118" s="75">
        <f t="shared" si="5"/>
        <v>-797050.4</v>
      </c>
      <c r="O118" s="75">
        <f t="shared" si="5"/>
        <v>-497961.25</v>
      </c>
      <c r="P118" s="75">
        <f t="shared" si="5"/>
        <v>-787404.38</v>
      </c>
      <c r="Q118" s="84">
        <f t="shared" si="5"/>
        <v>-15217944.33</v>
      </c>
    </row>
    <row r="119" spans="1:18" s="20" customFormat="1" ht="8.25" customHeight="1" x14ac:dyDescent="0.3">
      <c r="A119" s="30"/>
      <c r="B119" s="85"/>
      <c r="C119" s="31"/>
      <c r="D119" s="31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399999999999999" customHeight="1" x14ac:dyDescent="0.35">
      <c r="A120" s="63"/>
      <c r="B120" s="87" t="s">
        <v>83</v>
      </c>
      <c r="C120" s="88"/>
      <c r="D120" s="64"/>
      <c r="E120" s="89">
        <f t="shared" ref="E120:R120" si="6">E49+E55+E94+E118</f>
        <v>9636269.9500000011</v>
      </c>
      <c r="F120" s="89">
        <f t="shared" si="6"/>
        <v>5942219.8600000013</v>
      </c>
      <c r="G120" s="89">
        <f t="shared" si="6"/>
        <v>64926640.760000005</v>
      </c>
      <c r="H120" s="89">
        <f t="shared" si="6"/>
        <v>17187069.640000001</v>
      </c>
      <c r="I120" s="89">
        <f t="shared" si="6"/>
        <v>12402983.080000002</v>
      </c>
      <c r="J120" s="89">
        <f t="shared" si="6"/>
        <v>22808583.889999997</v>
      </c>
      <c r="K120" s="89">
        <f t="shared" si="6"/>
        <v>17007160.049999997</v>
      </c>
      <c r="L120" s="89">
        <f t="shared" si="6"/>
        <v>25425908.440000001</v>
      </c>
      <c r="M120" s="89">
        <f t="shared" si="6"/>
        <v>40288789.210000001</v>
      </c>
      <c r="N120" s="89">
        <f t="shared" si="6"/>
        <v>9578469.8899999969</v>
      </c>
      <c r="O120" s="89">
        <f t="shared" si="6"/>
        <v>27994549.969999999</v>
      </c>
      <c r="P120" s="89">
        <f t="shared" si="6"/>
        <v>32143616.280000001</v>
      </c>
      <c r="Q120" s="90">
        <f t="shared" si="6"/>
        <v>285342261.02000004</v>
      </c>
      <c r="R120" s="90">
        <f t="shared" si="6"/>
        <v>285342261.01999998</v>
      </c>
    </row>
    <row r="121" spans="1:18" x14ac:dyDescent="0.25">
      <c r="A121" s="91"/>
      <c r="B121" s="91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1:18" ht="18" x14ac:dyDescent="0.35">
      <c r="A122" s="91"/>
      <c r="B122" s="94" t="s">
        <v>84</v>
      </c>
      <c r="C122" s="95"/>
      <c r="D122" s="92" t="s">
        <v>85</v>
      </c>
      <c r="E122" s="89">
        <v>9636269.9500000011</v>
      </c>
      <c r="F122" s="89">
        <v>5942219.8600000013</v>
      </c>
      <c r="G122" s="89">
        <v>64926640.760000005</v>
      </c>
      <c r="H122" s="89">
        <v>17187069.640000001</v>
      </c>
      <c r="I122" s="89">
        <v>12402983.080000002</v>
      </c>
      <c r="J122" s="89">
        <v>22808583.889999997</v>
      </c>
      <c r="K122" s="89">
        <v>17007160.049999997</v>
      </c>
      <c r="L122" s="89">
        <v>25425908.440000001</v>
      </c>
      <c r="M122" s="89">
        <v>40288789.210000001</v>
      </c>
      <c r="N122" s="89">
        <v>9578469.8899999969</v>
      </c>
      <c r="O122" s="89">
        <v>27994549.969999999</v>
      </c>
      <c r="P122" s="89">
        <v>32143616.280000001</v>
      </c>
      <c r="Q122" s="90">
        <v>285342261.01999998</v>
      </c>
      <c r="R122" s="90">
        <f>Q122</f>
        <v>285342261.01999998</v>
      </c>
    </row>
    <row r="124" spans="1:18" ht="18" x14ac:dyDescent="0.35">
      <c r="E124" s="2">
        <f t="shared" ref="E124:P124" si="7">E122-E120</f>
        <v>0</v>
      </c>
      <c r="F124" s="2">
        <f t="shared" si="7"/>
        <v>0</v>
      </c>
      <c r="G124" s="2">
        <f t="shared" si="7"/>
        <v>0</v>
      </c>
      <c r="H124" s="2">
        <f t="shared" si="7"/>
        <v>0</v>
      </c>
      <c r="I124" s="2">
        <f t="shared" si="7"/>
        <v>0</v>
      </c>
      <c r="J124" s="2">
        <f t="shared" si="7"/>
        <v>0</v>
      </c>
      <c r="K124" s="2">
        <f t="shared" si="7"/>
        <v>0</v>
      </c>
      <c r="L124" s="2">
        <f t="shared" si="7"/>
        <v>0</v>
      </c>
      <c r="M124" s="2">
        <f t="shared" si="7"/>
        <v>0</v>
      </c>
      <c r="N124" s="2">
        <f t="shared" si="7"/>
        <v>0</v>
      </c>
      <c r="O124" s="2">
        <f t="shared" si="7"/>
        <v>0</v>
      </c>
      <c r="P124" s="2">
        <f t="shared" si="7"/>
        <v>0</v>
      </c>
      <c r="Q124" s="90">
        <f>Q120-Q122</f>
        <v>0</v>
      </c>
      <c r="R124" s="90">
        <f>R120-R122</f>
        <v>0</v>
      </c>
    </row>
    <row r="126" spans="1:18" x14ac:dyDescent="0.25">
      <c r="I126" s="96">
        <v>34318192.969999999</v>
      </c>
      <c r="J126" s="97">
        <v>45065</v>
      </c>
      <c r="Q126" s="96"/>
    </row>
    <row r="127" spans="1:18" x14ac:dyDescent="0.25">
      <c r="I127" s="96">
        <v>47118336.039999999</v>
      </c>
      <c r="J127" s="97">
        <v>45068</v>
      </c>
    </row>
    <row r="128" spans="1:18" x14ac:dyDescent="0.25">
      <c r="I128" s="96">
        <f>SUM(I126:I127)</f>
        <v>81436529.00999999</v>
      </c>
    </row>
  </sheetData>
  <sheetProtection selectLockedCells="1" selectUnlockedCells="1"/>
  <mergeCells count="8">
    <mergeCell ref="A58:R58"/>
    <mergeCell ref="A98:Q98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2"/>
  <sheetViews>
    <sheetView topLeftCell="A65" workbookViewId="0">
      <selection activeCell="N121" sqref="N121"/>
    </sheetView>
  </sheetViews>
  <sheetFormatPr defaultRowHeight="13.2" x14ac:dyDescent="0.25"/>
  <cols>
    <col min="14" max="14" width="11.6640625" customWidth="1"/>
  </cols>
  <sheetData>
    <row r="10" spans="14:14" x14ac:dyDescent="0.25">
      <c r="N10" s="96">
        <v>364403.9</v>
      </c>
    </row>
    <row r="11" spans="14:14" x14ac:dyDescent="0.25">
      <c r="N11" s="96">
        <v>112960.07</v>
      </c>
    </row>
    <row r="12" spans="14:14" x14ac:dyDescent="0.25">
      <c r="N12" s="96">
        <v>42257.7</v>
      </c>
    </row>
    <row r="13" spans="14:14" x14ac:dyDescent="0.25">
      <c r="N13" s="96">
        <v>61352.47</v>
      </c>
    </row>
    <row r="14" spans="14:14" x14ac:dyDescent="0.25">
      <c r="N14">
        <v>555.20000000000005</v>
      </c>
    </row>
    <row r="15" spans="14:14" x14ac:dyDescent="0.25">
      <c r="N15" s="96">
        <v>42334.91</v>
      </c>
    </row>
    <row r="16" spans="14:14" x14ac:dyDescent="0.25">
      <c r="N16" s="96">
        <v>22529.82</v>
      </c>
    </row>
    <row r="17" spans="14:14" x14ac:dyDescent="0.25">
      <c r="N17">
        <v>774.47</v>
      </c>
    </row>
    <row r="18" spans="14:14" x14ac:dyDescent="0.25">
      <c r="N18" s="96">
        <v>21466.92</v>
      </c>
    </row>
    <row r="19" spans="14:14" x14ac:dyDescent="0.25">
      <c r="N19" s="96">
        <v>43405.31</v>
      </c>
    </row>
    <row r="20" spans="14:14" x14ac:dyDescent="0.25">
      <c r="N20">
        <v>810</v>
      </c>
    </row>
    <row r="21" spans="14:14" x14ac:dyDescent="0.25">
      <c r="N21">
        <v>31.76</v>
      </c>
    </row>
    <row r="22" spans="14:14" x14ac:dyDescent="0.25">
      <c r="N22" s="96">
        <v>104001.32</v>
      </c>
    </row>
    <row r="23" spans="14:14" x14ac:dyDescent="0.25">
      <c r="N23" s="96">
        <v>162144.38</v>
      </c>
    </row>
    <row r="24" spans="14:14" x14ac:dyDescent="0.25">
      <c r="N24" s="96">
        <v>18866</v>
      </c>
    </row>
    <row r="25" spans="14:14" x14ac:dyDescent="0.25">
      <c r="N25" s="96">
        <v>43812.35</v>
      </c>
    </row>
    <row r="26" spans="14:14" x14ac:dyDescent="0.25">
      <c r="N26" s="96">
        <v>740796.36</v>
      </c>
    </row>
    <row r="27" spans="14:14" x14ac:dyDescent="0.25">
      <c r="N27">
        <v>315</v>
      </c>
    </row>
    <row r="28" spans="14:14" x14ac:dyDescent="0.25">
      <c r="N28" s="96">
        <v>96021.58</v>
      </c>
    </row>
    <row r="29" spans="14:14" x14ac:dyDescent="0.25">
      <c r="N29" s="96">
        <v>75816.45</v>
      </c>
    </row>
    <row r="30" spans="14:14" x14ac:dyDescent="0.25">
      <c r="N30" s="96">
        <v>42971.040000000001</v>
      </c>
    </row>
    <row r="31" spans="14:14" x14ac:dyDescent="0.25">
      <c r="N31" s="96">
        <v>992000.44</v>
      </c>
    </row>
    <row r="32" spans="14:14" x14ac:dyDescent="0.25">
      <c r="N32" s="96">
        <v>55553.22</v>
      </c>
    </row>
    <row r="33" spans="14:14" x14ac:dyDescent="0.25">
      <c r="N33">
        <v>640</v>
      </c>
    </row>
    <row r="34" spans="14:14" x14ac:dyDescent="0.25">
      <c r="N34" s="96">
        <v>3865.96</v>
      </c>
    </row>
    <row r="35" spans="14:14" x14ac:dyDescent="0.25">
      <c r="N35">
        <v>173.12</v>
      </c>
    </row>
    <row r="36" spans="14:14" x14ac:dyDescent="0.25">
      <c r="N36" s="96">
        <v>9449.44</v>
      </c>
    </row>
    <row r="37" spans="14:14" x14ac:dyDescent="0.25">
      <c r="N37">
        <v>952.6</v>
      </c>
    </row>
    <row r="38" spans="14:14" x14ac:dyDescent="0.25">
      <c r="N38" s="96">
        <v>42243.71</v>
      </c>
    </row>
    <row r="39" spans="14:14" x14ac:dyDescent="0.25">
      <c r="N39" s="96">
        <v>14256.52</v>
      </c>
    </row>
    <row r="40" spans="14:14" x14ac:dyDescent="0.25">
      <c r="N40">
        <v>116.71</v>
      </c>
    </row>
    <row r="41" spans="14:14" x14ac:dyDescent="0.25">
      <c r="N41" s="96">
        <v>7846.72</v>
      </c>
    </row>
    <row r="42" spans="14:14" x14ac:dyDescent="0.25">
      <c r="N42">
        <v>130</v>
      </c>
    </row>
    <row r="43" spans="14:14" x14ac:dyDescent="0.25">
      <c r="N43" s="96">
        <v>7846.72</v>
      </c>
    </row>
    <row r="44" spans="14:14" x14ac:dyDescent="0.25">
      <c r="N44">
        <v>370</v>
      </c>
    </row>
    <row r="45" spans="14:14" x14ac:dyDescent="0.25">
      <c r="N45" s="96">
        <v>43038.47</v>
      </c>
    </row>
    <row r="46" spans="14:14" x14ac:dyDescent="0.25">
      <c r="N46" s="96">
        <v>1431.54</v>
      </c>
    </row>
    <row r="47" spans="14:14" x14ac:dyDescent="0.25">
      <c r="N47">
        <v>130</v>
      </c>
    </row>
    <row r="48" spans="14:14" x14ac:dyDescent="0.25">
      <c r="N48">
        <v>165.98</v>
      </c>
    </row>
    <row r="49" spans="14:14" x14ac:dyDescent="0.25">
      <c r="N49">
        <v>370</v>
      </c>
    </row>
    <row r="50" spans="14:14" x14ac:dyDescent="0.25">
      <c r="N50">
        <v>140</v>
      </c>
    </row>
    <row r="51" spans="14:14" x14ac:dyDescent="0.25">
      <c r="N51" s="96">
        <v>4162.5600000000004</v>
      </c>
    </row>
    <row r="52" spans="14:14" x14ac:dyDescent="0.25">
      <c r="N52" s="96">
        <v>42734.85</v>
      </c>
    </row>
    <row r="53" spans="14:14" x14ac:dyDescent="0.25">
      <c r="N53" s="96">
        <v>4922.5200000000004</v>
      </c>
    </row>
    <row r="54" spans="14:14" x14ac:dyDescent="0.25">
      <c r="N54" s="96">
        <v>11338.93</v>
      </c>
    </row>
    <row r="55" spans="14:14" x14ac:dyDescent="0.25">
      <c r="N55" s="96">
        <v>42637.53</v>
      </c>
    </row>
    <row r="56" spans="14:14" x14ac:dyDescent="0.25">
      <c r="N56">
        <v>86.32</v>
      </c>
    </row>
    <row r="57" spans="14:14" x14ac:dyDescent="0.25">
      <c r="N57" s="96">
        <v>15488.7</v>
      </c>
    </row>
    <row r="58" spans="14:14" x14ac:dyDescent="0.25">
      <c r="N58" s="96">
        <v>4258.6499999999996</v>
      </c>
    </row>
    <row r="59" spans="14:14" x14ac:dyDescent="0.25">
      <c r="N59">
        <v>220</v>
      </c>
    </row>
    <row r="60" spans="14:14" x14ac:dyDescent="0.25">
      <c r="N60" s="96">
        <v>42109.19</v>
      </c>
    </row>
    <row r="61" spans="14:14" x14ac:dyDescent="0.25">
      <c r="N61" s="96">
        <v>3806.75</v>
      </c>
    </row>
    <row r="62" spans="14:14" x14ac:dyDescent="0.25">
      <c r="N62" s="96">
        <v>7461.99</v>
      </c>
    </row>
    <row r="63" spans="14:14" x14ac:dyDescent="0.25">
      <c r="N63" s="96">
        <v>2035.04</v>
      </c>
    </row>
    <row r="64" spans="14:14" x14ac:dyDescent="0.25">
      <c r="N64" s="96">
        <v>1202.5</v>
      </c>
    </row>
    <row r="65" spans="14:14" x14ac:dyDescent="0.25">
      <c r="N65" s="96">
        <v>41356.04</v>
      </c>
    </row>
    <row r="66" spans="14:14" x14ac:dyDescent="0.25">
      <c r="N66" s="96">
        <v>1534.18</v>
      </c>
    </row>
    <row r="67" spans="14:14" x14ac:dyDescent="0.25">
      <c r="N67">
        <v>59.03</v>
      </c>
    </row>
    <row r="68" spans="14:14" x14ac:dyDescent="0.25">
      <c r="N68" s="96">
        <v>4255.08</v>
      </c>
    </row>
    <row r="69" spans="14:14" x14ac:dyDescent="0.25">
      <c r="N69" s="96">
        <v>2500</v>
      </c>
    </row>
    <row r="70" spans="14:14" x14ac:dyDescent="0.25">
      <c r="N70" s="96">
        <v>43279.26</v>
      </c>
    </row>
    <row r="71" spans="14:14" x14ac:dyDescent="0.25">
      <c r="N71" s="96">
        <v>1297.48</v>
      </c>
    </row>
    <row r="72" spans="14:14" x14ac:dyDescent="0.25">
      <c r="N72" s="96">
        <v>1362.56</v>
      </c>
    </row>
    <row r="73" spans="14:14" x14ac:dyDescent="0.25">
      <c r="N73" s="96">
        <v>7885.05</v>
      </c>
    </row>
    <row r="74" spans="14:14" x14ac:dyDescent="0.25">
      <c r="N74" s="96">
        <v>42450.44</v>
      </c>
    </row>
    <row r="75" spans="14:14" x14ac:dyDescent="0.25">
      <c r="N75" s="96">
        <v>40441.050000000003</v>
      </c>
    </row>
    <row r="76" spans="14:14" x14ac:dyDescent="0.25">
      <c r="N76" s="96">
        <v>788836.61</v>
      </c>
    </row>
    <row r="77" spans="14:14" x14ac:dyDescent="0.25">
      <c r="N77" s="96">
        <v>67329.490000000005</v>
      </c>
    </row>
    <row r="78" spans="14:14" x14ac:dyDescent="0.25">
      <c r="N78">
        <v>250.8</v>
      </c>
    </row>
    <row r="79" spans="14:14" x14ac:dyDescent="0.25">
      <c r="N79" s="96">
        <v>42981.5</v>
      </c>
    </row>
    <row r="80" spans="14:14" x14ac:dyDescent="0.25">
      <c r="N80">
        <v>897.24</v>
      </c>
    </row>
    <row r="81" spans="14:14" x14ac:dyDescent="0.25">
      <c r="N81" s="96">
        <v>87325.45</v>
      </c>
    </row>
    <row r="82" spans="14:14" x14ac:dyDescent="0.25">
      <c r="N82" s="96">
        <v>47426.33</v>
      </c>
    </row>
    <row r="83" spans="14:14" x14ac:dyDescent="0.25">
      <c r="N83" s="96">
        <v>1932.98</v>
      </c>
    </row>
    <row r="84" spans="14:14" x14ac:dyDescent="0.25">
      <c r="N84" s="96">
        <v>561595.84</v>
      </c>
    </row>
    <row r="85" spans="14:14" x14ac:dyDescent="0.25">
      <c r="N85" s="96">
        <v>42644.35</v>
      </c>
    </row>
    <row r="86" spans="14:14" x14ac:dyDescent="0.25">
      <c r="N86" s="96">
        <v>10420.19</v>
      </c>
    </row>
    <row r="87" spans="14:14" x14ac:dyDescent="0.25">
      <c r="N87" s="96">
        <v>53519.34</v>
      </c>
    </row>
    <row r="88" spans="14:14" x14ac:dyDescent="0.25">
      <c r="N88" s="96">
        <v>28473.23</v>
      </c>
    </row>
    <row r="89" spans="14:14" x14ac:dyDescent="0.25">
      <c r="N89" s="96">
        <v>42785.58</v>
      </c>
    </row>
    <row r="90" spans="14:14" x14ac:dyDescent="0.25">
      <c r="N90" s="96">
        <v>2168.46</v>
      </c>
    </row>
    <row r="91" spans="14:14" x14ac:dyDescent="0.25">
      <c r="N91" s="96">
        <v>11455.19</v>
      </c>
    </row>
    <row r="92" spans="14:14" x14ac:dyDescent="0.25">
      <c r="N92" s="96">
        <v>11455.19</v>
      </c>
    </row>
    <row r="93" spans="14:14" x14ac:dyDescent="0.25">
      <c r="N93" s="96">
        <v>1152.5</v>
      </c>
    </row>
    <row r="94" spans="14:14" x14ac:dyDescent="0.25">
      <c r="N94" s="96">
        <v>5433.65</v>
      </c>
    </row>
    <row r="95" spans="14:14" x14ac:dyDescent="0.25">
      <c r="N95" s="96">
        <v>44107.48</v>
      </c>
    </row>
    <row r="96" spans="14:14" x14ac:dyDescent="0.25">
      <c r="N96" s="96">
        <v>2395.0300000000002</v>
      </c>
    </row>
    <row r="97" spans="14:14" x14ac:dyDescent="0.25">
      <c r="N97">
        <v>119.01</v>
      </c>
    </row>
    <row r="98" spans="14:14" x14ac:dyDescent="0.25">
      <c r="N98">
        <v>436</v>
      </c>
    </row>
    <row r="99" spans="14:14" x14ac:dyDescent="0.25">
      <c r="N99" s="96">
        <v>43364.22</v>
      </c>
    </row>
    <row r="100" spans="14:14" x14ac:dyDescent="0.25">
      <c r="N100" s="96">
        <v>13587.5</v>
      </c>
    </row>
    <row r="101" spans="14:14" x14ac:dyDescent="0.25">
      <c r="N101">
        <v>444.18</v>
      </c>
    </row>
    <row r="102" spans="14:14" x14ac:dyDescent="0.25">
      <c r="N102" s="96">
        <v>41881.81</v>
      </c>
    </row>
    <row r="103" spans="14:14" x14ac:dyDescent="0.25">
      <c r="N103" s="96">
        <v>1017.52</v>
      </c>
    </row>
    <row r="104" spans="14:14" x14ac:dyDescent="0.25">
      <c r="N104" s="96">
        <v>1031.0899999999999</v>
      </c>
    </row>
    <row r="105" spans="14:14" x14ac:dyDescent="0.25">
      <c r="N105">
        <v>5</v>
      </c>
    </row>
    <row r="106" spans="14:14" x14ac:dyDescent="0.25">
      <c r="N106">
        <v>4.2</v>
      </c>
    </row>
    <row r="107" spans="14:14" x14ac:dyDescent="0.25">
      <c r="N107" s="96">
        <v>28408.31</v>
      </c>
    </row>
    <row r="108" spans="14:14" x14ac:dyDescent="0.25">
      <c r="N108" s="96">
        <v>13871.3</v>
      </c>
    </row>
    <row r="109" spans="14:14" x14ac:dyDescent="0.25">
      <c r="N109" s="96">
        <v>7555.34</v>
      </c>
    </row>
    <row r="110" spans="14:14" x14ac:dyDescent="0.25">
      <c r="N110" s="96">
        <v>1022552.86</v>
      </c>
    </row>
    <row r="111" spans="14:14" x14ac:dyDescent="0.25">
      <c r="N111" s="96">
        <v>42005.82</v>
      </c>
    </row>
    <row r="112" spans="14:14" x14ac:dyDescent="0.25">
      <c r="N112" s="96">
        <v>8850</v>
      </c>
    </row>
    <row r="113" spans="14:14" x14ac:dyDescent="0.25">
      <c r="N113" s="96">
        <v>1924.56</v>
      </c>
    </row>
    <row r="114" spans="14:14" x14ac:dyDescent="0.25">
      <c r="N114" s="96">
        <v>2152.7800000000002</v>
      </c>
    </row>
    <row r="115" spans="14:14" x14ac:dyDescent="0.25">
      <c r="N115">
        <v>130</v>
      </c>
    </row>
    <row r="116" spans="14:14" x14ac:dyDescent="0.25">
      <c r="N116">
        <v>130</v>
      </c>
    </row>
    <row r="117" spans="14:14" x14ac:dyDescent="0.25">
      <c r="N117" s="96">
        <v>43904.14</v>
      </c>
    </row>
    <row r="118" spans="14:14" x14ac:dyDescent="0.25">
      <c r="N118">
        <v>130</v>
      </c>
    </row>
    <row r="119" spans="14:14" x14ac:dyDescent="0.25">
      <c r="N119" s="96">
        <v>87010.96</v>
      </c>
    </row>
    <row r="120" spans="14:14" x14ac:dyDescent="0.25">
      <c r="N120" s="96">
        <v>46613.73</v>
      </c>
    </row>
    <row r="121" spans="14:14" x14ac:dyDescent="0.25">
      <c r="N121" s="96">
        <v>1665</v>
      </c>
    </row>
    <row r="122" spans="14:14" x14ac:dyDescent="0.25">
      <c r="N122" s="96">
        <v>43348.66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 BASE SIR</vt:lpstr>
      <vt:lpstr>Plan1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2024-01-26T19:20:46Z</dcterms:created>
  <dcterms:modified xsi:type="dcterms:W3CDTF">2024-01-26T19:20:46Z</dcterms:modified>
</cp:coreProperties>
</file>