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43EE7430-6663-461F-8C15-A6AAD40422BE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33" i="1" s="1"/>
  <c r="D9" i="1"/>
  <c r="D8" i="1" s="1"/>
  <c r="D33" i="1" s="1"/>
  <c r="E9" i="1"/>
  <c r="E8" i="1" s="1"/>
  <c r="E33" i="1" s="1"/>
  <c r="F9" i="1"/>
  <c r="G9" i="1"/>
  <c r="H9" i="1"/>
  <c r="J9" i="1"/>
  <c r="K9" i="1"/>
  <c r="L9" i="1"/>
  <c r="M9" i="1"/>
  <c r="N9" i="1"/>
  <c r="H10" i="1"/>
  <c r="I10" i="1"/>
  <c r="I9" i="1" s="1"/>
  <c r="K10" i="1"/>
  <c r="M10" i="1"/>
  <c r="H11" i="1"/>
  <c r="I11" i="1"/>
  <c r="K11" i="1"/>
  <c r="M11" i="1"/>
  <c r="H12" i="1"/>
  <c r="I12" i="1"/>
  <c r="K12" i="1"/>
  <c r="M12" i="1"/>
  <c r="H13" i="1"/>
  <c r="I13" i="1"/>
  <c r="K13" i="1"/>
  <c r="M13" i="1"/>
  <c r="D14" i="1"/>
  <c r="E14" i="1"/>
  <c r="F14" i="1"/>
  <c r="F8" i="1" s="1"/>
  <c r="F33" i="1" s="1"/>
  <c r="G14" i="1"/>
  <c r="G8" i="1" s="1"/>
  <c r="H14" i="1"/>
  <c r="J14" i="1"/>
  <c r="J8" i="1" s="1"/>
  <c r="K14" i="1"/>
  <c r="L14" i="1"/>
  <c r="L8" i="1" s="1"/>
  <c r="M14" i="1"/>
  <c r="N14" i="1"/>
  <c r="H15" i="1"/>
  <c r="I15" i="1"/>
  <c r="K15" i="1"/>
  <c r="M15" i="1"/>
  <c r="H16" i="1"/>
  <c r="I16" i="1"/>
  <c r="K16" i="1"/>
  <c r="M16" i="1"/>
  <c r="H17" i="1"/>
  <c r="I17" i="1"/>
  <c r="I14" i="1" s="1"/>
  <c r="K17" i="1"/>
  <c r="M17" i="1"/>
  <c r="H18" i="1"/>
  <c r="I18" i="1"/>
  <c r="K18" i="1"/>
  <c r="M18" i="1"/>
  <c r="H19" i="1"/>
  <c r="I19" i="1"/>
  <c r="K19" i="1"/>
  <c r="M19" i="1"/>
  <c r="H20" i="1"/>
  <c r="I20" i="1"/>
  <c r="K20" i="1"/>
  <c r="M20" i="1"/>
  <c r="H21" i="1"/>
  <c r="I21" i="1"/>
  <c r="K21" i="1"/>
  <c r="M21" i="1"/>
  <c r="H22" i="1"/>
  <c r="I22" i="1"/>
  <c r="K22" i="1"/>
  <c r="M22" i="1"/>
  <c r="H23" i="1"/>
  <c r="I23" i="1"/>
  <c r="K23" i="1"/>
  <c r="M23" i="1"/>
  <c r="H24" i="1"/>
  <c r="I24" i="1"/>
  <c r="K24" i="1"/>
  <c r="M24" i="1"/>
  <c r="H25" i="1"/>
  <c r="I25" i="1"/>
  <c r="K25" i="1"/>
  <c r="M25" i="1"/>
  <c r="H26" i="1"/>
  <c r="I26" i="1"/>
  <c r="K26" i="1"/>
  <c r="M26" i="1"/>
  <c r="H27" i="1"/>
  <c r="I27" i="1"/>
  <c r="K27" i="1"/>
  <c r="M27" i="1"/>
  <c r="D28" i="1"/>
  <c r="E28" i="1"/>
  <c r="F28" i="1"/>
  <c r="G28" i="1"/>
  <c r="H28" i="1"/>
  <c r="I28" i="1"/>
  <c r="J28" i="1"/>
  <c r="K28" i="1" s="1"/>
  <c r="N28" i="1"/>
  <c r="D29" i="1"/>
  <c r="E29" i="1"/>
  <c r="F29" i="1"/>
  <c r="G29" i="1"/>
  <c r="H29" i="1"/>
  <c r="I29" i="1"/>
  <c r="J29" i="1"/>
  <c r="K29" i="1"/>
  <c r="L29" i="1"/>
  <c r="L28" i="1" s="1"/>
  <c r="M28" i="1" s="1"/>
  <c r="N29" i="1"/>
  <c r="I30" i="1"/>
  <c r="I31" i="1"/>
  <c r="M31" i="1"/>
  <c r="H32" i="1"/>
  <c r="I32" i="1"/>
  <c r="K32" i="1"/>
  <c r="M32" i="1"/>
  <c r="L33" i="1" l="1"/>
  <c r="M33" i="1" s="1"/>
  <c r="M8" i="1"/>
  <c r="J33" i="1"/>
  <c r="K33" i="1" s="1"/>
  <c r="K8" i="1"/>
  <c r="G33" i="1"/>
  <c r="H33" i="1" s="1"/>
  <c r="H8" i="1"/>
  <c r="I8" i="1"/>
  <c r="I33" i="1" s="1"/>
  <c r="M29" i="1"/>
</calcChain>
</file>

<file path=xl/sharedStrings.xml><?xml version="1.0" encoding="utf-8"?>
<sst xmlns="http://schemas.openxmlformats.org/spreadsheetml/2006/main" count="54" uniqueCount="46">
  <si>
    <t>DOTAÇÃO ORÇAMENTÁRIA INICIAL (-) EXECUÇÃO: EMPENHAMENTO, LIQUIDAÇÃO E PAGAMENTO.</t>
  </si>
  <si>
    <t>MÊS: NOVEMBRO/2023</t>
  </si>
  <si>
    <t>Dotação Inicial</t>
  </si>
  <si>
    <t>Dotação atual</t>
  </si>
  <si>
    <t>Indisponível</t>
  </si>
  <si>
    <t>Empenhado</t>
  </si>
  <si>
    <t>Empenhado  %</t>
  </si>
  <si>
    <t>Disponível</t>
  </si>
  <si>
    <t>Liquidado</t>
  </si>
  <si>
    <t>Liquidado %</t>
  </si>
  <si>
    <t>Pago</t>
  </si>
  <si>
    <t>Pago %</t>
  </si>
  <si>
    <t xml:space="preserve">Pago de Restos </t>
  </si>
  <si>
    <t>Cat.</t>
  </si>
  <si>
    <t>Grupo</t>
  </si>
  <si>
    <t>Elemento</t>
  </si>
  <si>
    <t>d</t>
  </si>
  <si>
    <t xml:space="preserve">d </t>
  </si>
  <si>
    <t>f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</si>
  <si>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</si>
  <si>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</si>
  <si>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</si>
  <si>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</si>
  <si>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</si>
  <si>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319016 - OUTRAS DESP. VARIÁVEIS - H.EXTRAS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</si>
  <si>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</si>
  <si>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</si>
  <si>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</si>
  <si>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</si>
  <si>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</si>
  <si>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</si>
  <si>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</si>
  <si>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OUTROS-PJ</t>
  </si>
  <si>
    <t>339039 - OUTROS SERVICOS DE TERCEIROS-PJ</t>
  </si>
  <si>
    <t>339040 - DESPESAS COM TECNOLOGIA DA INFORMAÇÃO</t>
  </si>
  <si>
    <t>339047 - OBRIGACOES TRIBUTARIAS E CONTRIBUTIVAS</t>
  </si>
  <si>
    <t>339050 - SERVICOS DE UTILIDADE PUBLICA</t>
  </si>
  <si>
    <t>339092 - DESPESAS EXERCÍCIOS ANTERIORES</t>
  </si>
  <si>
    <t>339093 - INDENIZAÇÕES/RESTITUIÇÕES</t>
  </si>
  <si>
    <t>4 - DESPESAS DE CAPITAL</t>
  </si>
  <si>
    <t>44 - INVESTIMENTOS</t>
  </si>
  <si>
    <t>449051 - OBRAS E INSTALAÇÕES</t>
  </si>
  <si>
    <t>449052 - EQUIPAMENTOS E MATERIAL PERMANENTE</t>
  </si>
  <si>
    <t>459061 - AQUISIÇÃO DE IMOVEL</t>
  </si>
  <si>
    <t>Soma</t>
  </si>
  <si>
    <t>FONTE: SIAFEM E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</si>
</sst>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51"/>
        <bgColor indexed="1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ill="0" applyBorder="0" applyAlignment="0" applyProtection="0"/>
    <xf numFmtId="0" fontId="1" fillId="0" borderId="0"/>
  </cellStyleXfs>
  <cellXfs count="48">
    <xf numFmtId="0" fontId="0" fillId="0" borderId="0" xfId="0"/>
    <xf numFmtId="164" fontId="0" fillId="0" borderId="0" xfId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2" fillId="0" borderId="0" xfId="0" applyFont="1"/>
    <xf numFmtId="164" fontId="3" fillId="2" borderId="1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 wrapText="1"/>
    </xf>
    <xf numFmtId="164" fontId="3" fillId="3" borderId="1" xfId="1" applyFont="1" applyFill="1" applyBorder="1" applyAlignment="1" applyProtection="1">
      <alignment horizontal="center" vertical="center"/>
    </xf>
    <xf numFmtId="164" fontId="4" fillId="3" borderId="1" xfId="1" applyFont="1" applyFill="1" applyBorder="1" applyAlignment="1" applyProtection="1">
      <alignment horizontal="center" vertical="center" wrapText="1"/>
    </xf>
    <xf numFmtId="164" fontId="3" fillId="4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0" fontId="3" fillId="5" borderId="2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 wrapText="1"/>
    </xf>
    <xf numFmtId="164" fontId="5" fillId="0" borderId="1" xfId="1" applyFont="1" applyFill="1" applyBorder="1" applyAlignment="1" applyProtection="1">
      <alignment horizontal="center" vertical="top"/>
    </xf>
    <xf numFmtId="0" fontId="3" fillId="5" borderId="3" xfId="2" applyFont="1" applyFill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4" fontId="3" fillId="5" borderId="1" xfId="1" applyNumberFormat="1" applyFont="1" applyFill="1" applyBorder="1" applyAlignment="1" applyProtection="1">
      <alignment horizontal="right" vertical="top"/>
    </xf>
    <xf numFmtId="10" fontId="3" fillId="5" borderId="1" xfId="2" applyNumberFormat="1" applyFont="1" applyFill="1" applyBorder="1" applyAlignment="1">
      <alignment horizontal="center" vertical="top"/>
    </xf>
    <xf numFmtId="10" fontId="3" fillId="5" borderId="1" xfId="1" applyNumberFormat="1" applyFont="1" applyFill="1" applyBorder="1" applyAlignment="1" applyProtection="1">
      <alignment horizontal="center" vertical="top"/>
    </xf>
    <xf numFmtId="0" fontId="3" fillId="6" borderId="2" xfId="2" applyFont="1" applyFill="1" applyBorder="1" applyAlignment="1">
      <alignment horizontal="left" vertical="top"/>
    </xf>
    <xf numFmtId="0" fontId="3" fillId="7" borderId="1" xfId="2" applyFont="1" applyFill="1" applyBorder="1" applyAlignment="1">
      <alignment horizontal="left" vertical="top"/>
    </xf>
    <xf numFmtId="4" fontId="3" fillId="7" borderId="1" xfId="1" applyNumberFormat="1" applyFont="1" applyFill="1" applyBorder="1" applyAlignment="1" applyProtection="1">
      <alignment horizontal="right" vertical="top"/>
    </xf>
    <xf numFmtId="10" fontId="3" fillId="7" borderId="1" xfId="2" applyNumberFormat="1" applyFont="1" applyFill="1" applyBorder="1" applyAlignment="1">
      <alignment horizontal="center" vertical="top"/>
    </xf>
    <xf numFmtId="10" fontId="3" fillId="7" borderId="1" xfId="1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5" fillId="6" borderId="3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 applyProtection="1">
      <alignment horizontal="right" vertical="top"/>
    </xf>
    <xf numFmtId="4" fontId="5" fillId="3" borderId="1" xfId="1" applyNumberFormat="1" applyFont="1" applyFill="1" applyBorder="1" applyAlignment="1" applyProtection="1">
      <alignment horizontal="right" vertical="top"/>
    </xf>
    <xf numFmtId="10" fontId="3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 applyProtection="1">
      <alignment horizontal="right" vertical="top"/>
    </xf>
    <xf numFmtId="10" fontId="3" fillId="3" borderId="1" xfId="0" applyNumberFormat="1" applyFont="1" applyFill="1" applyBorder="1" applyAlignment="1">
      <alignment horizontal="center" vertical="top"/>
    </xf>
    <xf numFmtId="4" fontId="5" fillId="4" borderId="1" xfId="1" applyNumberFormat="1" applyFont="1" applyFill="1" applyBorder="1" applyAlignment="1" applyProtection="1">
      <alignment horizontal="right" vertical="top"/>
    </xf>
    <xf numFmtId="10" fontId="3" fillId="4" borderId="1" xfId="1" applyNumberFormat="1" applyFont="1" applyFill="1" applyBorder="1" applyAlignment="1" applyProtection="1">
      <alignment horizontal="center" vertical="top"/>
    </xf>
    <xf numFmtId="0" fontId="5" fillId="6" borderId="4" xfId="2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0" fontId="3" fillId="5" borderId="4" xfId="2" applyFont="1" applyFill="1" applyBorder="1" applyAlignment="1">
      <alignment horizontal="left" vertical="top"/>
    </xf>
    <xf numFmtId="0" fontId="3" fillId="5" borderId="2" xfId="2" applyFont="1" applyFill="1" applyBorder="1" applyAlignment="1">
      <alignment horizontal="left" vertical="top"/>
    </xf>
    <xf numFmtId="0" fontId="3" fillId="6" borderId="5" xfId="2" applyFont="1" applyFill="1" applyBorder="1" applyAlignment="1">
      <alignment vertical="top"/>
    </xf>
    <xf numFmtId="0" fontId="3" fillId="6" borderId="6" xfId="2" applyFont="1" applyFill="1" applyBorder="1" applyAlignment="1">
      <alignment vertical="top"/>
    </xf>
    <xf numFmtId="0" fontId="3" fillId="6" borderId="7" xfId="2" applyFont="1" applyFill="1" applyBorder="1" applyAlignment="1">
      <alignment vertical="top"/>
    </xf>
    <xf numFmtId="4" fontId="3" fillId="8" borderId="1" xfId="1" applyNumberFormat="1" applyFont="1" applyFill="1" applyBorder="1" applyAlignment="1" applyProtection="1">
      <alignment horizontal="right" vertical="top"/>
    </xf>
    <xf numFmtId="10" fontId="3" fillId="8" borderId="1" xfId="2" applyNumberFormat="1" applyFont="1" applyFill="1" applyBorder="1" applyAlignment="1">
      <alignment horizontal="center" vertical="top"/>
    </xf>
    <xf numFmtId="10" fontId="3" fillId="8" borderId="1" xfId="1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3" fillId="0" borderId="1" xfId="2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top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4D4D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E0D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0</xdr:row>
          <xdr:rowOff>106680</xdr:rowOff>
        </xdr:from>
        <xdr:to>
          <xdr:col>2</xdr:col>
          <xdr:colOff>335280</xdr:colOff>
          <xdr:row>3</xdr:row>
          <xdr:rowOff>182880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4CDA227-6E92-C487-898F-F6E84E70D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449580</xdr:colOff>
      <xdr:row>1</xdr:row>
      <xdr:rowOff>106680</xdr:rowOff>
    </xdr:from>
    <xdr:to>
      <xdr:col>7</xdr:col>
      <xdr:colOff>441960</xdr:colOff>
      <xdr:row>2</xdr:row>
      <xdr:rowOff>228600</xdr:rowOff>
    </xdr:to>
    <xdr:sp macro="" textlink="" fLocksText="0">
      <xdr:nvSpPr>
        <xdr:cNvPr id="1026" name="Caixa de texto 2">
          <a:extLst>
            <a:ext uri="{FF2B5EF4-FFF2-40B4-BE49-F238E27FC236}">
              <a16:creationId xmlns:a16="http://schemas.microsoft.com/office/drawing/2014/main" id="{967469A9-9AC1-538F-2CDC-8E54736EDE95}"/>
            </a:ext>
          </a:extLst>
        </xdr:cNvPr>
        <xdr:cNvSpPr txBox="1">
          <a:spLocks noChangeArrowheads="1"/>
        </xdr:cNvSpPr>
      </xdr:nvSpPr>
      <xdr:spPr bwMode="auto">
        <a:xfrm>
          <a:off x="5204460" y="358140"/>
          <a:ext cx="48387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</xdr:txBody>
    </xdr:sp>
    <xdr:clientData/>
  </xdr:twoCellAnchor>
  <xdr:twoCellAnchor>
    <xdr:from>
      <xdr:col>11</xdr:col>
      <xdr:colOff>944880</xdr:colOff>
      <xdr:row>1</xdr:row>
      <xdr:rowOff>236220</xdr:rowOff>
    </xdr:from>
    <xdr:to>
      <xdr:col>13</xdr:col>
      <xdr:colOff>822960</xdr:colOff>
      <xdr:row>3</xdr:row>
      <xdr:rowOff>144780</xdr:rowOff>
    </xdr:to>
    <xdr:pic>
      <xdr:nvPicPr>
        <xdr:cNvPr id="1027" name="Imagem 4">
          <a:extLst>
            <a:ext uri="{FF2B5EF4-FFF2-40B4-BE49-F238E27FC236}">
              <a16:creationId xmlns:a16="http://schemas.microsoft.com/office/drawing/2014/main" id="{E1EDCAD5-3BC8-EB1A-3D4D-7C78B7A4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487680"/>
          <a:ext cx="170688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topLeftCell="A5" workbookViewId="0">
      <pane xSplit="3" topLeftCell="D1" activePane="topRight" state="frozen"/>
      <selection activeCell="A5" sqref="A5"/>
      <selection pane="topRight" activeCell="L32" sqref="L32"/>
    </sheetView>
  </sheetViews>
  <sheetFormatPr defaultRowHeight="15" x14ac:dyDescent="0.25"/>
  <cols>
    <col min="1" max="1" width="4" customWidth="1"/>
    <col min="2" max="2" width="4.90625" customWidth="1"/>
    <col min="3" max="3" width="47.81640625" customWidth="1"/>
    <col min="4" max="7" width="14.453125" style="1" customWidth="1"/>
    <col min="8" max="8" width="7.6328125" style="2" customWidth="1"/>
    <col min="9" max="9" width="14.453125" style="1" customWidth="1"/>
    <col min="10" max="10" width="12.54296875" style="1" customWidth="1"/>
    <col min="11" max="11" width="8" style="3" customWidth="1"/>
    <col min="12" max="12" width="14.453125" style="1" customWidth="1"/>
    <col min="13" max="13" width="7.36328125" style="1" customWidth="1"/>
    <col min="14" max="14" width="14.453125" style="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/>
    <row r="4" spans="1:14" ht="20.100000000000001" customHeight="1" x14ac:dyDescent="0.25"/>
    <row r="5" spans="1:14" ht="20.100000000000001" customHeight="1" x14ac:dyDescent="0.3">
      <c r="A5" s="4" t="s">
        <v>0</v>
      </c>
    </row>
    <row r="6" spans="1:14" ht="38.25" customHeight="1" x14ac:dyDescent="0.25">
      <c r="A6" s="46" t="s">
        <v>1</v>
      </c>
      <c r="B6" s="46"/>
      <c r="C6" s="46"/>
      <c r="D6" s="5" t="s">
        <v>2</v>
      </c>
      <c r="E6" s="6" t="s">
        <v>3</v>
      </c>
      <c r="F6" s="5" t="s">
        <v>4</v>
      </c>
      <c r="G6" s="7" t="s">
        <v>5</v>
      </c>
      <c r="H6" s="8" t="s">
        <v>6</v>
      </c>
      <c r="I6" s="5" t="s">
        <v>7</v>
      </c>
      <c r="J6" s="7" t="s">
        <v>8</v>
      </c>
      <c r="K6" s="8" t="s">
        <v>9</v>
      </c>
      <c r="L6" s="9" t="s">
        <v>10</v>
      </c>
      <c r="M6" s="10" t="s">
        <v>11</v>
      </c>
      <c r="N6" s="6" t="s">
        <v>12</v>
      </c>
    </row>
    <row r="7" spans="1:14" ht="20.100000000000001" customHeight="1" x14ac:dyDescent="0.25">
      <c r="A7" s="11" t="s">
        <v>13</v>
      </c>
      <c r="B7" s="12" t="s">
        <v>14</v>
      </c>
      <c r="C7" s="13" t="s">
        <v>15</v>
      </c>
      <c r="D7" s="14" t="s">
        <v>16</v>
      </c>
      <c r="E7" s="14" t="s">
        <v>17</v>
      </c>
      <c r="F7" s="14" t="s">
        <v>16</v>
      </c>
      <c r="G7" s="14" t="s">
        <v>16</v>
      </c>
      <c r="H7" s="14" t="s">
        <v>18</v>
      </c>
      <c r="I7" s="14" t="s">
        <v>18</v>
      </c>
      <c r="J7" s="14" t="s">
        <v>16</v>
      </c>
      <c r="K7" s="14" t="s">
        <v>18</v>
      </c>
      <c r="L7" s="14" t="s">
        <v>16</v>
      </c>
      <c r="M7" s="14" t="s">
        <v>18</v>
      </c>
      <c r="N7" s="14" t="s">
        <v>16</v>
      </c>
    </row>
    <row r="8" spans="1:14" ht="20.100000000000001" customHeight="1" x14ac:dyDescent="0.25">
      <c r="A8" s="15" t="s">
        <v>19</v>
      </c>
      <c r="B8" s="16"/>
      <c r="C8" s="16"/>
      <c r="D8" s="17">
        <f>D9+D14</f>
        <v>145649746</v>
      </c>
      <c r="E8" s="17">
        <f>E9+E14</f>
        <v>170339293</v>
      </c>
      <c r="F8" s="17">
        <f>F9+F14</f>
        <v>9623122.5099999998</v>
      </c>
      <c r="G8" s="17">
        <f>G9+G14</f>
        <v>130200914.61999999</v>
      </c>
      <c r="H8" s="18">
        <f t="shared" ref="H8:H29" si="0">ROUND(G8/E8,3)*1</f>
        <v>0.76400000000000001</v>
      </c>
      <c r="I8" s="17">
        <f>I9+I14</f>
        <v>30515255.870000005</v>
      </c>
      <c r="J8" s="17">
        <f>J9+J14</f>
        <v>105207070.97</v>
      </c>
      <c r="K8" s="19">
        <f t="shared" ref="K8:K29" si="1">ROUND(J8/E8,3)*1</f>
        <v>0.61799999999999999</v>
      </c>
      <c r="L8" s="17">
        <f>L9+L14</f>
        <v>98541960.769999996</v>
      </c>
      <c r="M8" s="19">
        <f t="shared" ref="M8:M29" si="2">ROUND(L8/E8,3)*1</f>
        <v>0.57899999999999996</v>
      </c>
      <c r="N8" s="17">
        <f>N9+N14</f>
        <v>10640748.439999999</v>
      </c>
    </row>
    <row r="9" spans="1:14" s="25" customFormat="1" ht="20.100000000000001" customHeight="1" x14ac:dyDescent="0.3">
      <c r="A9" s="15"/>
      <c r="B9" s="20" t="s">
        <v>20</v>
      </c>
      <c r="C9" s="21"/>
      <c r="D9" s="22">
        <f>SUM(D10:D13)</f>
        <v>71149174</v>
      </c>
      <c r="E9" s="22">
        <f>SUM(E10:E13)</f>
        <v>74204278</v>
      </c>
      <c r="F9" s="22">
        <f>SUM(F10:F13)</f>
        <v>0</v>
      </c>
      <c r="G9" s="22">
        <f>SUM(G10:G13)</f>
        <v>62006906.099999994</v>
      </c>
      <c r="H9" s="23">
        <f t="shared" si="0"/>
        <v>0.83599999999999997</v>
      </c>
      <c r="I9" s="22">
        <f>SUM(I10:I13)</f>
        <v>12197371.900000002</v>
      </c>
      <c r="J9" s="22">
        <f>SUM(J10:J13)</f>
        <v>62003396</v>
      </c>
      <c r="K9" s="23">
        <f t="shared" si="1"/>
        <v>0.83599999999999997</v>
      </c>
      <c r="L9" s="22">
        <f>SUM(L10:L13)</f>
        <v>57549956.57</v>
      </c>
      <c r="M9" s="24">
        <f t="shared" si="2"/>
        <v>0.77600000000000002</v>
      </c>
      <c r="N9" s="22">
        <f>SUM(N10:N13)</f>
        <v>4803889.1899999995</v>
      </c>
    </row>
    <row r="10" spans="1:14" ht="20.100000000000001" customHeight="1" x14ac:dyDescent="0.25">
      <c r="A10" s="15"/>
      <c r="B10" s="26"/>
      <c r="C10" s="27" t="s">
        <v>21</v>
      </c>
      <c r="D10" s="28">
        <v>254191</v>
      </c>
      <c r="E10" s="28">
        <v>284191</v>
      </c>
      <c r="F10" s="28">
        <v>0</v>
      </c>
      <c r="G10" s="29">
        <v>235351.25</v>
      </c>
      <c r="H10" s="30">
        <f t="shared" si="0"/>
        <v>0.82799999999999996</v>
      </c>
      <c r="I10" s="31">
        <f t="shared" ref="I10:I13" si="3">E10-G10-F10</f>
        <v>48839.75</v>
      </c>
      <c r="J10" s="29">
        <v>235351.25</v>
      </c>
      <c r="K10" s="32">
        <f t="shared" si="1"/>
        <v>0.82799999999999996</v>
      </c>
      <c r="L10" s="33">
        <v>212786.09</v>
      </c>
      <c r="M10" s="34">
        <f t="shared" si="2"/>
        <v>0.749</v>
      </c>
      <c r="N10" s="31">
        <v>18611.96</v>
      </c>
    </row>
    <row r="11" spans="1:14" ht="20.100000000000001" customHeight="1" x14ac:dyDescent="0.25">
      <c r="A11" s="15"/>
      <c r="B11" s="26"/>
      <c r="C11" s="27" t="s">
        <v>22</v>
      </c>
      <c r="D11" s="28">
        <v>53517081</v>
      </c>
      <c r="E11" s="28">
        <v>56512185</v>
      </c>
      <c r="F11" s="28">
        <v>0</v>
      </c>
      <c r="G11" s="29">
        <v>47469989.619999997</v>
      </c>
      <c r="H11" s="30">
        <f t="shared" si="0"/>
        <v>0.84</v>
      </c>
      <c r="I11" s="31">
        <f t="shared" si="3"/>
        <v>9042195.3800000027</v>
      </c>
      <c r="J11" s="29">
        <v>47469989.619999997</v>
      </c>
      <c r="K11" s="32">
        <f t="shared" si="1"/>
        <v>0.84</v>
      </c>
      <c r="L11" s="33">
        <v>44448567.5</v>
      </c>
      <c r="M11" s="34">
        <f t="shared" si="2"/>
        <v>0.78700000000000003</v>
      </c>
      <c r="N11" s="31">
        <v>3426021.34</v>
      </c>
    </row>
    <row r="12" spans="1:14" ht="20.100000000000001" customHeight="1" x14ac:dyDescent="0.25">
      <c r="A12" s="15"/>
      <c r="B12" s="26"/>
      <c r="C12" s="27" t="s">
        <v>23</v>
      </c>
      <c r="D12" s="28">
        <v>17289912</v>
      </c>
      <c r="E12" s="28">
        <v>17279912</v>
      </c>
      <c r="F12" s="28">
        <v>0</v>
      </c>
      <c r="G12" s="29">
        <v>14233339.09</v>
      </c>
      <c r="H12" s="30">
        <f t="shared" si="0"/>
        <v>0.82399999999999995</v>
      </c>
      <c r="I12" s="31">
        <f t="shared" si="3"/>
        <v>3046572.91</v>
      </c>
      <c r="J12" s="29">
        <v>14229828.99</v>
      </c>
      <c r="K12" s="32">
        <f t="shared" si="1"/>
        <v>0.82299999999999995</v>
      </c>
      <c r="L12" s="33">
        <v>12832140.51</v>
      </c>
      <c r="M12" s="34">
        <f t="shared" si="2"/>
        <v>0.74299999999999999</v>
      </c>
      <c r="N12" s="31">
        <v>1354114.4</v>
      </c>
    </row>
    <row r="13" spans="1:14" ht="20.100000000000001" customHeight="1" x14ac:dyDescent="0.25">
      <c r="A13" s="15"/>
      <c r="B13" s="35"/>
      <c r="C13" s="27" t="s">
        <v>24</v>
      </c>
      <c r="D13" s="28">
        <v>87990</v>
      </c>
      <c r="E13" s="28">
        <v>127990</v>
      </c>
      <c r="F13" s="28">
        <v>0</v>
      </c>
      <c r="G13" s="29">
        <v>68226.14</v>
      </c>
      <c r="H13" s="30">
        <f t="shared" si="0"/>
        <v>0.53300000000000003</v>
      </c>
      <c r="I13" s="31">
        <f t="shared" si="3"/>
        <v>59763.86</v>
      </c>
      <c r="J13" s="29">
        <v>68226.14</v>
      </c>
      <c r="K13" s="32">
        <f t="shared" si="1"/>
        <v>0.53300000000000003</v>
      </c>
      <c r="L13" s="33">
        <v>56462.47</v>
      </c>
      <c r="M13" s="34">
        <f t="shared" si="2"/>
        <v>0.441</v>
      </c>
      <c r="N13" s="31">
        <v>5141.49</v>
      </c>
    </row>
    <row r="14" spans="1:14" s="25" customFormat="1" ht="20.100000000000001" customHeight="1" x14ac:dyDescent="0.3">
      <c r="A14" s="15"/>
      <c r="B14" s="20" t="s">
        <v>25</v>
      </c>
      <c r="C14" s="36"/>
      <c r="D14" s="22">
        <f>SUM(D15:D27)</f>
        <v>74500572</v>
      </c>
      <c r="E14" s="22">
        <f>SUM(E15:E27)</f>
        <v>96135015</v>
      </c>
      <c r="F14" s="22">
        <f>SUM(F15:F27)</f>
        <v>9623122.5099999998</v>
      </c>
      <c r="G14" s="22">
        <f>SUM(G15:G27)</f>
        <v>68194008.519999996</v>
      </c>
      <c r="H14" s="23">
        <f t="shared" si="0"/>
        <v>0.70899999999999996</v>
      </c>
      <c r="I14" s="22">
        <f>SUM(I15:I27)</f>
        <v>18317883.970000003</v>
      </c>
      <c r="J14" s="22">
        <f>SUM(J15:J27)</f>
        <v>43203674.970000006</v>
      </c>
      <c r="K14" s="23">
        <f t="shared" si="1"/>
        <v>0.44900000000000001</v>
      </c>
      <c r="L14" s="22">
        <f>SUM(L15:L27)</f>
        <v>40992004.199999996</v>
      </c>
      <c r="M14" s="24">
        <f t="shared" si="2"/>
        <v>0.42599999999999999</v>
      </c>
      <c r="N14" s="22">
        <f>SUM(N15:N27)</f>
        <v>5836859.25</v>
      </c>
    </row>
    <row r="15" spans="1:14" ht="20.100000000000001" customHeight="1" x14ac:dyDescent="0.25">
      <c r="A15" s="15"/>
      <c r="B15" s="26"/>
      <c r="C15" s="27" t="s">
        <v>26</v>
      </c>
      <c r="D15" s="28">
        <v>7367000</v>
      </c>
      <c r="E15" s="28">
        <v>6443000</v>
      </c>
      <c r="F15" s="28">
        <v>0</v>
      </c>
      <c r="G15" s="29">
        <v>6441741.8799999999</v>
      </c>
      <c r="H15" s="30">
        <f t="shared" si="0"/>
        <v>1</v>
      </c>
      <c r="I15" s="31">
        <f t="shared" ref="I15:I27" si="4">E15-G15-F15</f>
        <v>1258.1200000001118</v>
      </c>
      <c r="J15" s="29">
        <v>6441741.8799999999</v>
      </c>
      <c r="K15" s="32">
        <f t="shared" si="1"/>
        <v>1</v>
      </c>
      <c r="L15" s="33">
        <v>6441741.8799999999</v>
      </c>
      <c r="M15" s="34">
        <f t="shared" si="2"/>
        <v>1</v>
      </c>
      <c r="N15" s="31">
        <v>0</v>
      </c>
    </row>
    <row r="16" spans="1:14" ht="20.100000000000001" customHeight="1" x14ac:dyDescent="0.25">
      <c r="A16" s="15"/>
      <c r="B16" s="26"/>
      <c r="C16" s="27" t="s">
        <v>27</v>
      </c>
      <c r="D16" s="28">
        <v>360000</v>
      </c>
      <c r="E16" s="28">
        <v>360000</v>
      </c>
      <c r="F16" s="28">
        <v>0</v>
      </c>
      <c r="G16" s="29">
        <v>246119.32</v>
      </c>
      <c r="H16" s="30">
        <f t="shared" si="0"/>
        <v>0.68400000000000005</v>
      </c>
      <c r="I16" s="31">
        <f t="shared" si="4"/>
        <v>113880.68</v>
      </c>
      <c r="J16" s="29">
        <v>246119.32</v>
      </c>
      <c r="K16" s="32">
        <f t="shared" si="1"/>
        <v>0.68400000000000005</v>
      </c>
      <c r="L16" s="33">
        <v>221924.51</v>
      </c>
      <c r="M16" s="34">
        <f t="shared" si="2"/>
        <v>0.61599999999999999</v>
      </c>
      <c r="N16" s="31">
        <v>25062.32</v>
      </c>
    </row>
    <row r="17" spans="1:14" ht="20.100000000000001" customHeight="1" x14ac:dyDescent="0.25">
      <c r="A17" s="15"/>
      <c r="B17" s="26"/>
      <c r="C17" s="27" t="s">
        <v>28</v>
      </c>
      <c r="D17" s="28">
        <v>2254000</v>
      </c>
      <c r="E17" s="28">
        <v>2354000</v>
      </c>
      <c r="F17" s="28">
        <v>0</v>
      </c>
      <c r="G17" s="29">
        <v>1074259.6200000001</v>
      </c>
      <c r="H17" s="30">
        <f t="shared" si="0"/>
        <v>0.45600000000000002</v>
      </c>
      <c r="I17" s="31">
        <f t="shared" si="4"/>
        <v>1279740.3799999999</v>
      </c>
      <c r="J17" s="29">
        <v>1073704.6100000001</v>
      </c>
      <c r="K17" s="32">
        <f t="shared" si="1"/>
        <v>0.45600000000000002</v>
      </c>
      <c r="L17" s="33">
        <v>1057085.18</v>
      </c>
      <c r="M17" s="34">
        <f t="shared" si="2"/>
        <v>0.44900000000000001</v>
      </c>
      <c r="N17" s="31">
        <v>37962.449999999997</v>
      </c>
    </row>
    <row r="18" spans="1:14" ht="20.100000000000001" customHeight="1" x14ac:dyDescent="0.25">
      <c r="A18" s="15"/>
      <c r="B18" s="26"/>
      <c r="C18" s="27" t="s">
        <v>29</v>
      </c>
      <c r="D18" s="28">
        <v>470080</v>
      </c>
      <c r="E18" s="28">
        <v>670080</v>
      </c>
      <c r="F18" s="28">
        <v>68052.69</v>
      </c>
      <c r="G18" s="29">
        <v>189282.46</v>
      </c>
      <c r="H18" s="30">
        <f t="shared" si="0"/>
        <v>0.28199999999999997</v>
      </c>
      <c r="I18" s="31">
        <f t="shared" si="4"/>
        <v>412744.85000000003</v>
      </c>
      <c r="J18" s="29">
        <v>173973.68</v>
      </c>
      <c r="K18" s="32">
        <f t="shared" si="1"/>
        <v>0.26</v>
      </c>
      <c r="L18" s="33">
        <v>172240.68</v>
      </c>
      <c r="M18" s="34">
        <f t="shared" si="2"/>
        <v>0.25700000000000001</v>
      </c>
      <c r="N18" s="31">
        <v>27005.74</v>
      </c>
    </row>
    <row r="19" spans="1:14" ht="20.100000000000001" customHeight="1" x14ac:dyDescent="0.25">
      <c r="A19" s="15"/>
      <c r="B19" s="26"/>
      <c r="C19" s="27" t="s">
        <v>30</v>
      </c>
      <c r="D19" s="28">
        <v>4269000</v>
      </c>
      <c r="E19" s="28">
        <v>4269000</v>
      </c>
      <c r="F19" s="28">
        <v>0</v>
      </c>
      <c r="G19" s="29">
        <v>3255043.32</v>
      </c>
      <c r="H19" s="30">
        <f t="shared" si="0"/>
        <v>0.76200000000000001</v>
      </c>
      <c r="I19" s="31">
        <f t="shared" si="4"/>
        <v>1013956.6800000002</v>
      </c>
      <c r="J19" s="29">
        <v>2712898.82</v>
      </c>
      <c r="K19" s="32">
        <f t="shared" si="1"/>
        <v>0.63500000000000001</v>
      </c>
      <c r="L19" s="33">
        <v>2431958.7799999998</v>
      </c>
      <c r="M19" s="34">
        <f t="shared" si="2"/>
        <v>0.56999999999999995</v>
      </c>
      <c r="N19" s="31">
        <v>479252.68</v>
      </c>
    </row>
    <row r="20" spans="1:14" ht="20.100000000000001" customHeight="1" x14ac:dyDescent="0.25">
      <c r="A20" s="15"/>
      <c r="B20" s="26"/>
      <c r="C20" s="27" t="s">
        <v>31</v>
      </c>
      <c r="D20" s="28">
        <v>134000</v>
      </c>
      <c r="E20" s="28">
        <v>395000</v>
      </c>
      <c r="F20" s="28">
        <v>0</v>
      </c>
      <c r="G20" s="29">
        <v>232595.16</v>
      </c>
      <c r="H20" s="30">
        <f t="shared" si="0"/>
        <v>0.58899999999999997</v>
      </c>
      <c r="I20" s="31">
        <f t="shared" si="4"/>
        <v>162404.84</v>
      </c>
      <c r="J20" s="29">
        <v>183678.46</v>
      </c>
      <c r="K20" s="32">
        <f t="shared" si="1"/>
        <v>0.46500000000000002</v>
      </c>
      <c r="L20" s="33">
        <v>182504.99</v>
      </c>
      <c r="M20" s="34">
        <f t="shared" si="2"/>
        <v>0.46200000000000002</v>
      </c>
      <c r="N20" s="31">
        <v>33815.230000000003</v>
      </c>
    </row>
    <row r="21" spans="1:14" ht="20.100000000000001" customHeight="1" x14ac:dyDescent="0.25">
      <c r="A21" s="15"/>
      <c r="B21" s="26"/>
      <c r="C21" s="27" t="s">
        <v>32</v>
      </c>
      <c r="D21" s="28">
        <v>5006000</v>
      </c>
      <c r="E21" s="28">
        <v>5006000</v>
      </c>
      <c r="F21" s="28">
        <v>0</v>
      </c>
      <c r="G21" s="29">
        <v>4107450.26</v>
      </c>
      <c r="H21" s="30">
        <f t="shared" si="0"/>
        <v>0.82099999999999995</v>
      </c>
      <c r="I21" s="31">
        <f t="shared" si="4"/>
        <v>898549.74000000022</v>
      </c>
      <c r="J21" s="29">
        <v>3585271.89</v>
      </c>
      <c r="K21" s="32">
        <f t="shared" si="1"/>
        <v>0.71599999999999997</v>
      </c>
      <c r="L21" s="33">
        <v>3273615.62</v>
      </c>
      <c r="M21" s="34">
        <f t="shared" si="2"/>
        <v>0.65400000000000003</v>
      </c>
      <c r="N21" s="31">
        <v>715856.4</v>
      </c>
    </row>
    <row r="22" spans="1:14" ht="20.100000000000001" customHeight="1" x14ac:dyDescent="0.25">
      <c r="A22" s="15"/>
      <c r="B22" s="26"/>
      <c r="C22" s="27" t="s">
        <v>33</v>
      </c>
      <c r="D22" s="28">
        <v>28865000</v>
      </c>
      <c r="E22" s="28">
        <v>32813394</v>
      </c>
      <c r="F22" s="28">
        <v>2381827.94</v>
      </c>
      <c r="G22" s="29">
        <v>22055024.190000001</v>
      </c>
      <c r="H22" s="30">
        <f t="shared" si="0"/>
        <v>0.67200000000000004</v>
      </c>
      <c r="I22" s="31">
        <f t="shared" si="4"/>
        <v>8376541.8699999992</v>
      </c>
      <c r="J22" s="29">
        <v>14734469.199999999</v>
      </c>
      <c r="K22" s="32">
        <f t="shared" si="1"/>
        <v>0.44900000000000001</v>
      </c>
      <c r="L22" s="33">
        <v>13277983.529999999</v>
      </c>
      <c r="M22" s="34">
        <f t="shared" si="2"/>
        <v>0.40500000000000003</v>
      </c>
      <c r="N22" s="31">
        <v>2042425.84</v>
      </c>
    </row>
    <row r="23" spans="1:14" ht="20.100000000000001" customHeight="1" x14ac:dyDescent="0.25">
      <c r="A23" s="15"/>
      <c r="B23" s="26"/>
      <c r="C23" s="27" t="s">
        <v>34</v>
      </c>
      <c r="D23" s="28">
        <v>23414000</v>
      </c>
      <c r="E23" s="28">
        <v>40539049</v>
      </c>
      <c r="F23" s="28">
        <v>7173241.8799999999</v>
      </c>
      <c r="G23" s="29">
        <v>27815819.239999998</v>
      </c>
      <c r="H23" s="30">
        <f t="shared" si="0"/>
        <v>0.68600000000000005</v>
      </c>
      <c r="I23" s="31">
        <f t="shared" si="4"/>
        <v>5549987.8800000018</v>
      </c>
      <c r="J23" s="29">
        <v>11717131.699999999</v>
      </c>
      <c r="K23" s="32">
        <f t="shared" si="1"/>
        <v>0.28899999999999998</v>
      </c>
      <c r="L23" s="33">
        <v>11638912.75</v>
      </c>
      <c r="M23" s="34">
        <f t="shared" si="2"/>
        <v>0.28699999999999998</v>
      </c>
      <c r="N23" s="31">
        <v>2322870.79</v>
      </c>
    </row>
    <row r="24" spans="1:14" ht="20.100000000000001" customHeight="1" x14ac:dyDescent="0.25">
      <c r="A24" s="15"/>
      <c r="B24" s="26"/>
      <c r="C24" s="27" t="s">
        <v>35</v>
      </c>
      <c r="D24" s="28">
        <v>711492</v>
      </c>
      <c r="E24" s="28">
        <v>711492</v>
      </c>
      <c r="F24" s="28">
        <v>0</v>
      </c>
      <c r="G24" s="29">
        <v>415992.43</v>
      </c>
      <c r="H24" s="30">
        <f t="shared" si="0"/>
        <v>0.58499999999999996</v>
      </c>
      <c r="I24" s="31">
        <f t="shared" si="4"/>
        <v>295499.57</v>
      </c>
      <c r="J24" s="29">
        <v>415992.43</v>
      </c>
      <c r="K24" s="32">
        <f t="shared" si="1"/>
        <v>0.58499999999999996</v>
      </c>
      <c r="L24" s="33">
        <v>376615.03</v>
      </c>
      <c r="M24" s="34">
        <f t="shared" si="2"/>
        <v>0.52900000000000003</v>
      </c>
      <c r="N24" s="31">
        <v>73401.39</v>
      </c>
    </row>
    <row r="25" spans="1:14" ht="20.100000000000001" customHeight="1" x14ac:dyDescent="0.25">
      <c r="A25" s="15"/>
      <c r="B25" s="26"/>
      <c r="C25" s="27" t="s">
        <v>36</v>
      </c>
      <c r="D25" s="28">
        <v>1538000</v>
      </c>
      <c r="E25" s="28">
        <v>1538000</v>
      </c>
      <c r="F25" s="28">
        <v>0</v>
      </c>
      <c r="G25" s="29">
        <v>1344649.76</v>
      </c>
      <c r="H25" s="30">
        <f t="shared" si="0"/>
        <v>0.874</v>
      </c>
      <c r="I25" s="31">
        <f t="shared" si="4"/>
        <v>193350.24</v>
      </c>
      <c r="J25" s="29">
        <v>905784.35</v>
      </c>
      <c r="K25" s="32">
        <f t="shared" si="1"/>
        <v>0.58899999999999997</v>
      </c>
      <c r="L25" s="33">
        <v>904788.23</v>
      </c>
      <c r="M25" s="34">
        <f t="shared" si="2"/>
        <v>0.58799999999999997</v>
      </c>
      <c r="N25" s="31">
        <v>77313.429999999993</v>
      </c>
    </row>
    <row r="26" spans="1:14" ht="20.100000000000001" customHeight="1" x14ac:dyDescent="0.25">
      <c r="A26" s="15"/>
      <c r="B26" s="26"/>
      <c r="C26" s="27" t="s">
        <v>37</v>
      </c>
      <c r="D26" s="28">
        <v>50000</v>
      </c>
      <c r="E26" s="28">
        <v>974000</v>
      </c>
      <c r="F26" s="28">
        <v>0</v>
      </c>
      <c r="G26" s="29">
        <v>972307.36</v>
      </c>
      <c r="H26" s="30">
        <f t="shared" si="0"/>
        <v>0.998</v>
      </c>
      <c r="I26" s="31">
        <f t="shared" si="4"/>
        <v>1692.640000000014</v>
      </c>
      <c r="J26" s="29">
        <v>972307.36</v>
      </c>
      <c r="K26" s="32">
        <f t="shared" si="1"/>
        <v>0.998</v>
      </c>
      <c r="L26" s="33">
        <v>972307.36</v>
      </c>
      <c r="M26" s="34">
        <f t="shared" si="2"/>
        <v>0.998</v>
      </c>
      <c r="N26" s="31">
        <v>0</v>
      </c>
    </row>
    <row r="27" spans="1:14" ht="20.100000000000001" customHeight="1" x14ac:dyDescent="0.25">
      <c r="A27" s="37"/>
      <c r="B27" s="35"/>
      <c r="C27" s="27" t="s">
        <v>38</v>
      </c>
      <c r="D27" s="28">
        <v>62000</v>
      </c>
      <c r="E27" s="28">
        <v>62000</v>
      </c>
      <c r="F27" s="28">
        <v>0</v>
      </c>
      <c r="G27" s="29">
        <v>43723.519999999997</v>
      </c>
      <c r="H27" s="30">
        <f t="shared" si="0"/>
        <v>0.70499999999999996</v>
      </c>
      <c r="I27" s="31">
        <f t="shared" si="4"/>
        <v>18276.480000000003</v>
      </c>
      <c r="J27" s="29">
        <v>40601.269999999997</v>
      </c>
      <c r="K27" s="32">
        <f t="shared" si="1"/>
        <v>0.65500000000000003</v>
      </c>
      <c r="L27" s="33">
        <v>40325.660000000003</v>
      </c>
      <c r="M27" s="34">
        <f t="shared" si="2"/>
        <v>0.65</v>
      </c>
      <c r="N27" s="31">
        <v>1892.98</v>
      </c>
    </row>
    <row r="28" spans="1:14" ht="20.100000000000001" customHeight="1" x14ac:dyDescent="0.25">
      <c r="A28" s="38" t="s">
        <v>39</v>
      </c>
      <c r="B28" s="16"/>
      <c r="C28" s="16"/>
      <c r="D28" s="17">
        <f>D29</f>
        <v>39342552</v>
      </c>
      <c r="E28" s="17">
        <f>E29</f>
        <v>45221436</v>
      </c>
      <c r="F28" s="17">
        <f>F29</f>
        <v>6079080.4800000004</v>
      </c>
      <c r="G28" s="17">
        <f>G29</f>
        <v>22431.599999999999</v>
      </c>
      <c r="H28" s="18">
        <f t="shared" si="0"/>
        <v>0</v>
      </c>
      <c r="I28" s="17">
        <f>I29</f>
        <v>39119923.920000002</v>
      </c>
      <c r="J28" s="17">
        <f>J29</f>
        <v>10734.6</v>
      </c>
      <c r="K28" s="19">
        <f t="shared" si="1"/>
        <v>0</v>
      </c>
      <c r="L28" s="17">
        <f>L29</f>
        <v>10734.6</v>
      </c>
      <c r="M28" s="19">
        <f t="shared" si="2"/>
        <v>0</v>
      </c>
      <c r="N28" s="17">
        <f>N29</f>
        <v>6729919.3399999999</v>
      </c>
    </row>
    <row r="29" spans="1:14" s="25" customFormat="1" ht="20.100000000000001" customHeight="1" x14ac:dyDescent="0.3">
      <c r="A29" s="15"/>
      <c r="B29" s="39" t="s">
        <v>40</v>
      </c>
      <c r="C29" s="36"/>
      <c r="D29" s="22">
        <f>SUM(D30+D31+D32)</f>
        <v>39342552</v>
      </c>
      <c r="E29" s="22">
        <f>SUM(E30+E31+E32)</f>
        <v>45221436</v>
      </c>
      <c r="F29" s="22">
        <f>SUM(F30+F31+F32)</f>
        <v>6079080.4800000004</v>
      </c>
      <c r="G29" s="22">
        <f>SUM(G30+G31+G32)</f>
        <v>22431.599999999999</v>
      </c>
      <c r="H29" s="23">
        <f t="shared" si="0"/>
        <v>0</v>
      </c>
      <c r="I29" s="22">
        <f>SUM(I30+I31+I32)</f>
        <v>39119923.920000002</v>
      </c>
      <c r="J29" s="22">
        <f>SUM(J30+J31+J32)</f>
        <v>10734.6</v>
      </c>
      <c r="K29" s="24">
        <f t="shared" si="1"/>
        <v>0</v>
      </c>
      <c r="L29" s="22">
        <f>SUM(L30+L31+L32)</f>
        <v>10734.6</v>
      </c>
      <c r="M29" s="24">
        <f t="shared" si="2"/>
        <v>0</v>
      </c>
      <c r="N29" s="22">
        <f>SUM(N30+N31+N32)</f>
        <v>6729919.3399999999</v>
      </c>
    </row>
    <row r="30" spans="1:14" ht="20.100000000000001" customHeight="1" x14ac:dyDescent="0.25">
      <c r="A30" s="15"/>
      <c r="B30" s="40"/>
      <c r="C30" s="27" t="s">
        <v>41</v>
      </c>
      <c r="D30" s="28">
        <v>0</v>
      </c>
      <c r="E30" s="28">
        <v>0</v>
      </c>
      <c r="F30" s="28">
        <v>0</v>
      </c>
      <c r="G30" s="29">
        <v>0</v>
      </c>
      <c r="H30" s="30">
        <v>0</v>
      </c>
      <c r="I30" s="31">
        <f t="shared" ref="I30:I32" si="5">E30-G30-F30</f>
        <v>0</v>
      </c>
      <c r="J30" s="29">
        <v>0</v>
      </c>
      <c r="K30" s="32">
        <v>0</v>
      </c>
      <c r="L30" s="33">
        <v>0</v>
      </c>
      <c r="M30" s="34">
        <v>0</v>
      </c>
      <c r="N30" s="31">
        <v>6729919.3399999999</v>
      </c>
    </row>
    <row r="31" spans="1:14" ht="20.100000000000001" customHeight="1" x14ac:dyDescent="0.25">
      <c r="A31" s="15"/>
      <c r="B31" s="40"/>
      <c r="C31" s="27" t="s">
        <v>42</v>
      </c>
      <c r="D31" s="28">
        <v>34477640</v>
      </c>
      <c r="E31" s="28">
        <v>40356524</v>
      </c>
      <c r="F31" s="28">
        <v>6079080.4800000004</v>
      </c>
      <c r="G31" s="29">
        <v>22431.599999999999</v>
      </c>
      <c r="H31" s="30">
        <v>0</v>
      </c>
      <c r="I31" s="31">
        <f t="shared" si="5"/>
        <v>34255011.920000002</v>
      </c>
      <c r="J31" s="29">
        <v>10734.6</v>
      </c>
      <c r="K31" s="32">
        <v>0</v>
      </c>
      <c r="L31" s="33">
        <v>10734.6</v>
      </c>
      <c r="M31" s="34">
        <f t="shared" ref="M31:M33" si="6">ROUND(L31/E31,3)*1</f>
        <v>0</v>
      </c>
      <c r="N31" s="31">
        <v>0</v>
      </c>
    </row>
    <row r="32" spans="1:14" ht="20.100000000000001" customHeight="1" x14ac:dyDescent="0.25">
      <c r="A32" s="37"/>
      <c r="B32" s="41"/>
      <c r="C32" s="27" t="s">
        <v>43</v>
      </c>
      <c r="D32" s="28">
        <v>4864912</v>
      </c>
      <c r="E32" s="28">
        <v>4864912</v>
      </c>
      <c r="F32" s="28">
        <v>0</v>
      </c>
      <c r="G32" s="29">
        <v>0</v>
      </c>
      <c r="H32" s="30">
        <f t="shared" ref="H32:H33" si="7">ROUND(G32/E32,3)*1</f>
        <v>0</v>
      </c>
      <c r="I32" s="31">
        <f t="shared" si="5"/>
        <v>4864912</v>
      </c>
      <c r="J32" s="29">
        <v>0</v>
      </c>
      <c r="K32" s="32">
        <f t="shared" ref="K32:K33" si="8">ROUND(J32/E32,3)*1</f>
        <v>0</v>
      </c>
      <c r="L32" s="33">
        <v>0</v>
      </c>
      <c r="M32" s="34">
        <f t="shared" si="6"/>
        <v>0</v>
      </c>
      <c r="N32" s="31">
        <v>0</v>
      </c>
    </row>
    <row r="33" spans="1:14" ht="20.100000000000001" customHeight="1" x14ac:dyDescent="0.25">
      <c r="A33" s="47" t="s">
        <v>44</v>
      </c>
      <c r="B33" s="47"/>
      <c r="C33" s="47"/>
      <c r="D33" s="42">
        <f>D8+D28</f>
        <v>184992298</v>
      </c>
      <c r="E33" s="42">
        <f>E8+E28</f>
        <v>215560729</v>
      </c>
      <c r="F33" s="42">
        <f>F8+F28</f>
        <v>15702202.99</v>
      </c>
      <c r="G33" s="42">
        <f>G8+G28</f>
        <v>130223346.21999998</v>
      </c>
      <c r="H33" s="43">
        <f t="shared" si="7"/>
        <v>0.60399999999999998</v>
      </c>
      <c r="I33" s="42">
        <f>I8+I28</f>
        <v>69635179.790000007</v>
      </c>
      <c r="J33" s="42">
        <f>J8+J28</f>
        <v>105217805.56999999</v>
      </c>
      <c r="K33" s="44">
        <f t="shared" si="8"/>
        <v>0.48799999999999999</v>
      </c>
      <c r="L33" s="42">
        <f>L8+L28</f>
        <v>98552695.36999999</v>
      </c>
      <c r="M33" s="44">
        <f t="shared" si="6"/>
        <v>0.45700000000000002</v>
      </c>
      <c r="N33" s="42">
        <f>N8+N28</f>
        <v>17370667.780000001</v>
      </c>
    </row>
    <row r="34" spans="1:14" x14ac:dyDescent="0.25">
      <c r="A34" s="45" t="s">
        <v>45</v>
      </c>
    </row>
  </sheetData>
  <sheetProtection selectLockedCells="1" selectUnlockedCells="1"/>
  <mergeCells count="2">
    <mergeCell ref="A6:C6"/>
    <mergeCell ref="A33:C33"/>
  </mergeCells>
  <pageMargins left="0" right="0" top="0" bottom="0" header="0.51180555555555551" footer="0.51180555555555551"/>
  <pageSetup paperSize="9" scale="60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Imagem do Paintbrush" shapeId="1025" r:id="rId3">
          <objectPr defaultSize="0" r:id="rId4">
            <anchor moveWithCells="1" sizeWithCells="1">
              <from>
                <xdr:col>0</xdr:col>
                <xdr:colOff>182880</xdr:colOff>
                <xdr:row>0</xdr:row>
                <xdr:rowOff>106680</xdr:rowOff>
              </from>
              <to>
                <xdr:col>2</xdr:col>
                <xdr:colOff>335280</xdr:colOff>
                <xdr:row>3</xdr:row>
                <xdr:rowOff>182880</xdr:rowOff>
              </to>
            </anchor>
          </objectPr>
        </oleObject>
      </mc:Choice>
      <mc:Fallback>
        <oleObject progId="Imagem do Paint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2024-01-26T19:21:16Z</dcterms:created>
  <dcterms:modified xsi:type="dcterms:W3CDTF">2024-01-26T19:21:16Z</dcterms:modified>
</cp:coreProperties>
</file>