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laud\Downloads\"/>
    </mc:Choice>
  </mc:AlternateContent>
  <xr:revisionPtr revIDLastSave="0" documentId="8_{5B5588C0-479B-4297-BFB1-98389CFCAEC6}" xr6:coauthVersionLast="47" xr6:coauthVersionMax="47" xr10:uidLastSave="{00000000-0000-0000-0000-000000000000}"/>
  <bookViews>
    <workbookView xWindow="-108" yWindow="-108" windowWidth="23256" windowHeight="12456" tabRatio="989"/>
  </bookViews>
  <sheets>
    <sheet name="RECEITAS BASE SIR" sheetId="1" r:id="rId1"/>
  </sheets>
  <definedNames>
    <definedName name="_xlnm.Print_Area" localSheetId="0">'RECEITAS BASE SIR'!$A$1:$T$124</definedName>
    <definedName name="Excel_BuiltIn_Print_Area_1_1">'RECEITAS BASE SIR'!$A$1:$Q$94</definedName>
    <definedName name="Excel_BuiltIn_Print_Area_1_1_1">#REF!</definedName>
    <definedName name="Excel_BuiltIn_Print_Area_1_1_1_1">#REF!</definedName>
    <definedName name="Excel_BuiltIn_Print_Area_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R10" i="1" s="1"/>
  <c r="Q12" i="1"/>
  <c r="R12" i="1"/>
  <c r="T12" i="1"/>
  <c r="Q14" i="1"/>
  <c r="Q16" i="1"/>
  <c r="Q49" i="1" s="1"/>
  <c r="Q18" i="1"/>
  <c r="R18" i="1"/>
  <c r="T18" i="1" s="1"/>
  <c r="Q20" i="1"/>
  <c r="I22" i="1"/>
  <c r="I49" i="1" s="1"/>
  <c r="Q22" i="1"/>
  <c r="R22" i="1"/>
  <c r="T22" i="1"/>
  <c r="Q24" i="1"/>
  <c r="R24" i="1"/>
  <c r="T24" i="1"/>
  <c r="Q26" i="1"/>
  <c r="R26" i="1" s="1"/>
  <c r="T26" i="1" s="1"/>
  <c r="Q28" i="1"/>
  <c r="R28" i="1"/>
  <c r="T28" i="1"/>
  <c r="Q30" i="1"/>
  <c r="R30" i="1"/>
  <c r="T30" i="1"/>
  <c r="Q32" i="1"/>
  <c r="R32" i="1"/>
  <c r="T32" i="1"/>
  <c r="Q34" i="1"/>
  <c r="R34" i="1" s="1"/>
  <c r="T34" i="1" s="1"/>
  <c r="Q36" i="1"/>
  <c r="R36" i="1"/>
  <c r="T36" i="1"/>
  <c r="Q38" i="1"/>
  <c r="R38" i="1"/>
  <c r="T38" i="1"/>
  <c r="Q40" i="1"/>
  <c r="R40" i="1"/>
  <c r="T40" i="1"/>
  <c r="Q42" i="1"/>
  <c r="R42" i="1" s="1"/>
  <c r="T42" i="1" s="1"/>
  <c r="Q44" i="1"/>
  <c r="R44" i="1"/>
  <c r="T44" i="1"/>
  <c r="R46" i="1"/>
  <c r="T46" i="1"/>
  <c r="T48" i="1"/>
  <c r="E49" i="1"/>
  <c r="F49" i="1"/>
  <c r="G49" i="1"/>
  <c r="G50" i="1" s="1"/>
  <c r="G51" i="1" s="1"/>
  <c r="H49" i="1"/>
  <c r="H50" i="1" s="1"/>
  <c r="H51" i="1" s="1"/>
  <c r="J49" i="1"/>
  <c r="K49" i="1"/>
  <c r="L49" i="1"/>
  <c r="M49" i="1"/>
  <c r="N49" i="1"/>
  <c r="O49" i="1"/>
  <c r="P49" i="1"/>
  <c r="E50" i="1"/>
  <c r="E51" i="1" s="1"/>
  <c r="F50" i="1"/>
  <c r="F51" i="1" s="1"/>
  <c r="J50" i="1"/>
  <c r="K50" i="1"/>
  <c r="L50" i="1"/>
  <c r="M50" i="1"/>
  <c r="N50" i="1"/>
  <c r="O50" i="1"/>
  <c r="P50" i="1"/>
  <c r="T50" i="1"/>
  <c r="J51" i="1"/>
  <c r="K51" i="1"/>
  <c r="L51" i="1"/>
  <c r="M51" i="1"/>
  <c r="N51" i="1"/>
  <c r="O51" i="1"/>
  <c r="P51" i="1"/>
  <c r="T51" i="1"/>
  <c r="Q55" i="1"/>
  <c r="R55" i="1"/>
  <c r="Q59" i="1"/>
  <c r="R59" i="1"/>
  <c r="T59" i="1"/>
  <c r="Q61" i="1"/>
  <c r="R61" i="1"/>
  <c r="T61" i="1"/>
  <c r="Q63" i="1"/>
  <c r="Q94" i="1" s="1"/>
  <c r="R63" i="1"/>
  <c r="T63" i="1" s="1"/>
  <c r="Q65" i="1"/>
  <c r="R65" i="1"/>
  <c r="T65" i="1"/>
  <c r="Q67" i="1"/>
  <c r="R67" i="1"/>
  <c r="T67" i="1"/>
  <c r="Q69" i="1"/>
  <c r="R69" i="1"/>
  <c r="T69" i="1"/>
  <c r="Q71" i="1"/>
  <c r="R71" i="1"/>
  <c r="T71" i="1" s="1"/>
  <c r="Q73" i="1"/>
  <c r="R73" i="1"/>
  <c r="T73" i="1"/>
  <c r="Q75" i="1"/>
  <c r="T75" i="1"/>
  <c r="K77" i="1"/>
  <c r="K94" i="1" s="1"/>
  <c r="Q77" i="1"/>
  <c r="R77" i="1"/>
  <c r="T77" i="1"/>
  <c r="Q79" i="1"/>
  <c r="R79" i="1"/>
  <c r="T79" i="1" s="1"/>
  <c r="Q81" i="1"/>
  <c r="R81" i="1"/>
  <c r="T81" i="1"/>
  <c r="Q83" i="1"/>
  <c r="R83" i="1"/>
  <c r="T83" i="1"/>
  <c r="Q85" i="1"/>
  <c r="R85" i="1"/>
  <c r="T85" i="1"/>
  <c r="Q87" i="1"/>
  <c r="R87" i="1"/>
  <c r="T87" i="1" s="1"/>
  <c r="Q89" i="1"/>
  <c r="R89" i="1"/>
  <c r="T89" i="1"/>
  <c r="Q91" i="1"/>
  <c r="R91" i="1"/>
  <c r="T91" i="1"/>
  <c r="T93" i="1"/>
  <c r="E94" i="1"/>
  <c r="F94" i="1"/>
  <c r="G94" i="1"/>
  <c r="H94" i="1"/>
  <c r="I94" i="1"/>
  <c r="J94" i="1"/>
  <c r="L94" i="1"/>
  <c r="M94" i="1"/>
  <c r="N94" i="1"/>
  <c r="O94" i="1"/>
  <c r="P94" i="1"/>
  <c r="E95" i="1"/>
  <c r="F95" i="1"/>
  <c r="J95" i="1"/>
  <c r="L95" i="1"/>
  <c r="M95" i="1"/>
  <c r="N95" i="1"/>
  <c r="O95" i="1"/>
  <c r="P95" i="1"/>
  <c r="Q99" i="1"/>
  <c r="Q118" i="1" s="1"/>
  <c r="Q101" i="1"/>
  <c r="R20" i="1" s="1"/>
  <c r="T20" i="1" s="1"/>
  <c r="Q103" i="1"/>
  <c r="Q105" i="1"/>
  <c r="Q107" i="1"/>
  <c r="Q109" i="1"/>
  <c r="Q111" i="1"/>
  <c r="Q113" i="1"/>
  <c r="Q115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E120" i="1"/>
  <c r="F120" i="1"/>
  <c r="F124" i="1" s="1"/>
  <c r="G120" i="1"/>
  <c r="G124" i="1" s="1"/>
  <c r="H120" i="1"/>
  <c r="H124" i="1" s="1"/>
  <c r="J120" i="1"/>
  <c r="L120" i="1"/>
  <c r="M120" i="1"/>
  <c r="N120" i="1"/>
  <c r="O120" i="1"/>
  <c r="P120" i="1"/>
  <c r="R122" i="1"/>
  <c r="E124" i="1"/>
  <c r="J124" i="1"/>
  <c r="L124" i="1"/>
  <c r="M124" i="1"/>
  <c r="O124" i="1"/>
  <c r="I128" i="1"/>
  <c r="Q120" i="1" l="1"/>
  <c r="Q124" i="1" s="1"/>
  <c r="Q50" i="1"/>
  <c r="Q51" i="1" s="1"/>
  <c r="I120" i="1"/>
  <c r="I124" i="1" s="1"/>
  <c r="I95" i="1"/>
  <c r="I50" i="1"/>
  <c r="I51" i="1" s="1"/>
  <c r="K120" i="1"/>
  <c r="K124" i="1" s="1"/>
  <c r="K95" i="1"/>
  <c r="T10" i="1"/>
  <c r="R14" i="1"/>
  <c r="T14" i="1" s="1"/>
  <c r="H95" i="1"/>
  <c r="R94" i="1"/>
  <c r="G95" i="1"/>
  <c r="R49" i="1" l="1"/>
  <c r="R120" i="1" s="1"/>
  <c r="R124" i="1" s="1"/>
</calcChain>
</file>

<file path=xl/sharedStrings.xml><?xml version="1.0" encoding="utf-8"?>
<sst xmlns="http://schemas.openxmlformats.org/spreadsheetml/2006/main" count="268" uniqueCount="88">
  <si>
    <t>FUNDAÇÃO DE PROTEÇÃO E DEFESA DO CONSUMIDOR – PROCON</t>
  </si>
  <si>
    <t>DEMONSTRATIVO DA RECEITA ARRECADADA E REALIZAÇÃO DO EXERCÍCIO DE 2023</t>
  </si>
  <si>
    <t xml:space="preserve">  </t>
  </si>
  <si>
    <t>7949.10.101 SO SEFAZ</t>
  </si>
  <si>
    <t>171101 - FUNDACAO DE PROT. E DEFESA DO CONSUMIDOR   -   PROCON</t>
  </si>
  <si>
    <t>Período de apuração: de 01 janeiro de 2023  a 30 de Setembro  de 2023</t>
  </si>
  <si>
    <t>conta contábil SIAFEM: 621.210.101</t>
  </si>
  <si>
    <t>DREM: 794.910.512</t>
  </si>
  <si>
    <t>Em R$ 1,00</t>
  </si>
  <si>
    <t>Item Rec.</t>
  </si>
  <si>
    <t>Descrição das Receitas Financeiras *</t>
  </si>
  <si>
    <t xml:space="preserve">Fonte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</si>
  <si>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</si>
  <si>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</si>
  <si>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</si>
  <si>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</si>
  <si>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</si>
  <si>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</si>
  <si>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</si>
  <si>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</si>
  <si>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</si>
  <si>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</si>
  <si>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</si>
  <si>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</si>
  <si>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COM DREM</t>
  </si>
  <si>
    <t>Total SEM DREM</t>
  </si>
  <si>
    <t>*Considera-se receitas financeiras os rendimentos nominais relativos a aplicações financeiras, as multas, as restituições e os repasses recebidos da Secr. da Fazenda oriundo da Divida Ativa.</t>
  </si>
  <si>
    <t>1321.00.11</t>
  </si>
  <si>
    <t>FUNDO DE INVESTIMENTO FINANCEIRO - FIF – 171184</t>
  </si>
  <si>
    <t>150120001</t>
  </si>
  <si>
    <t>150140001</t>
  </si>
  <si>
    <t>150140008</t>
  </si>
  <si>
    <t>FUNDO DE INVESTIMENTO FINANCEIRO - FIF – 171185</t>
  </si>
  <si>
    <t>1610.01.11</t>
  </si>
  <si>
    <t xml:space="preserve">RECEITAS DE SERVIÇOS DE FOTOCÓPIAS E/OU COPIAS </t>
  </si>
  <si>
    <t>1690.99.11</t>
  </si>
  <si>
    <t>RECEITAS - OUTROS SERVIÇOS</t>
  </si>
  <si>
    <t>1910.01.11</t>
  </si>
  <si>
    <t xml:space="preserve">MULTAS POR INFRAÇÃO DO REGULAMENTO – CDC </t>
  </si>
  <si>
    <t>MULTAS POR INFRAÇÃO DO REGULAMENTO – NFP  - 171184</t>
  </si>
  <si>
    <t>MULTAS POR INFRAÇÃO – MUNICIPIOS CONVENIADOS - PARTE MUNICÍPIOS</t>
  </si>
  <si>
    <t>MULTAS POR INFRAÇÃO -  MUNICÍPIOS  NÃO CONVENIADOS</t>
  </si>
  <si>
    <t>1990.99.13</t>
  </si>
  <si>
    <t>MULTAS - RECEITA DÍVIDA ATIVA  - MUNICIPIO NÃO CONVENIADO/CONVENIADO</t>
  </si>
  <si>
    <t xml:space="preserve"> </t>
  </si>
  <si>
    <t>1990.99.14</t>
  </si>
  <si>
    <t>RECEITA DÍVIDA ATIVA  - REC. PRINC - PPD - JUROS</t>
  </si>
  <si>
    <t>1990.99.11</t>
  </si>
  <si>
    <t>DREM CONF. EC 93/16</t>
  </si>
  <si>
    <t>150160001</t>
  </si>
  <si>
    <t>mês</t>
  </si>
  <si>
    <t>SUBTOTAL DE RECEITAS FINANCEIRAS</t>
  </si>
  <si>
    <t xml:space="preserve">receita sem a fonte 002 (RADAR) </t>
  </si>
  <si>
    <t>receita sem a fonte 002 e multas</t>
  </si>
  <si>
    <t>Descrição das Receitas Financeiras **</t>
  </si>
  <si>
    <t>** receita oriunda do Tesouro Nacional para atendimento de Convenio</t>
  </si>
  <si>
    <t>24181091</t>
  </si>
  <si>
    <t>TRANSFERENCIAS FEDERAIS</t>
  </si>
  <si>
    <t>170050235</t>
  </si>
  <si>
    <t>Descrição das Receitas Orçamentárias *</t>
  </si>
  <si>
    <t>** Despesas orçamentárias  referente  desconto em folha de pagamento de vale transporte,  vale-refeição, assistência médica, auxílio-creche e outros congêneres.</t>
  </si>
  <si>
    <t>1928.02.91</t>
  </si>
  <si>
    <t xml:space="preserve">RESTITUIÇÕES DIVERSAS </t>
  </si>
  <si>
    <t>1928.01.11</t>
  </si>
  <si>
    <t>RESSARCIMENTO DIVERSOS</t>
  </si>
  <si>
    <t xml:space="preserve">RECEITA ORÇAMENTÁRIA </t>
  </si>
  <si>
    <t>RECEITA ORÇAMENTÁRIA - VALE TRANSPORTE PARTE FUNCIONÁRIO</t>
  </si>
  <si>
    <t>RECEITA ORÇAMENTÁRIA - ASSISTÊNCIA MÉDICA PARTE FUNCIONARIO</t>
  </si>
  <si>
    <t>RECEITA ORÇAMENTÁRIA - VALE REFEIÇÃO PARTE FUNCIONÁRIO</t>
  </si>
  <si>
    <t>RECEITA ORÇAMENTÁRIA - VALE TRANSPORTE  PARTE FUNCIONÁRIO</t>
  </si>
  <si>
    <t>RECEITA ORÇAMENTÁRIA – ASSISTÊNCIA MÉDICA PARTE FUNCIONARIO</t>
  </si>
  <si>
    <t>042.002.505</t>
  </si>
  <si>
    <t>SUBTOTAL DE RECEITAS ORÇAMENTÁRIAS</t>
  </si>
  <si>
    <t>Descrição das Receitas Desvinculadas</t>
  </si>
  <si>
    <t>Total desvinculada</t>
  </si>
  <si>
    <t>Oficio 03/2017 processo 0570/2016</t>
  </si>
  <si>
    <t>RESTITUIÇÕES DIVERSAS</t>
  </si>
  <si>
    <t>1922.99.05</t>
  </si>
  <si>
    <t>1919.50.01</t>
  </si>
  <si>
    <t>MULTAS POR INFRAÇÃO DO REGULAMENTO – NFP- 171184</t>
  </si>
  <si>
    <t>MULTAS POR INFRAÇÃO DO REGULAMENTO – NFP-E - 171185</t>
  </si>
  <si>
    <t>150140007</t>
  </si>
  <si>
    <t>SUBTOTAL DA DESVINCULAÇÃO</t>
  </si>
  <si>
    <t>TOTAL GERAL</t>
  </si>
  <si>
    <t>fonte: SIAFEM e SIR – Sistema Integrado da Receita – Secretaria da Fazenda</t>
  </si>
  <si>
    <t>SIAFEM</t>
  </si>
  <si>
    <t>siafem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</si>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</sst>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\ #,##0;[Red]\-[$R$-416]\ #,##0"/>
    <numFmt numFmtId="165" formatCode="#,##0.00;[Red]#,##0.00"/>
    <numFmt numFmtId="166" formatCode="&quot;R$ &quot;#,##0.00"/>
  </numFmts>
  <fonts count="15" x14ac:knownFonts="1"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5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color indexed="9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0" xfId="0" applyFill="1"/>
    <xf numFmtId="49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0" applyFont="1" applyFill="1" applyBorder="1"/>
    <xf numFmtId="49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2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14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4" fontId="10" fillId="0" borderId="2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0</xdr:row>
      <xdr:rowOff>45720</xdr:rowOff>
    </xdr:from>
    <xdr:to>
      <xdr:col>1</xdr:col>
      <xdr:colOff>937260</xdr:colOff>
      <xdr:row>3</xdr:row>
      <xdr:rowOff>152400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29EFADC6-3045-D4D8-AAB3-F889AADC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45720"/>
          <a:ext cx="868680" cy="731520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274320</xdr:colOff>
      <xdr:row>1</xdr:row>
      <xdr:rowOff>38100</xdr:rowOff>
    </xdr:from>
    <xdr:to>
      <xdr:col>17</xdr:col>
      <xdr:colOff>922020</xdr:colOff>
      <xdr:row>3</xdr:row>
      <xdr:rowOff>38100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CDD9DE9A-EC68-02CB-99F0-B4BBD8372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60640" y="129540"/>
          <a:ext cx="21564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zoomScale="80" zoomScaleNormal="80" zoomScaleSheetLayoutView="100" workbookViewId="0">
      <selection activeCell="E7" sqref="E7"/>
    </sheetView>
  </sheetViews>
  <sheetFormatPr defaultColWidth="12.5546875" defaultRowHeight="13.2" x14ac:dyDescent="0.25"/>
  <cols>
    <col min="1" max="1" width="14.33203125" customWidth="1"/>
    <col min="2" max="2" width="76.33203125" customWidth="1"/>
    <col min="3" max="3" width="12.33203125" style="1" customWidth="1"/>
    <col min="4" max="4" width="13" style="1" customWidth="1"/>
    <col min="5" max="5" width="15.109375" style="2" customWidth="1"/>
    <col min="6" max="6" width="14.6640625" style="2" customWidth="1"/>
    <col min="7" max="7" width="15.109375" style="2" customWidth="1"/>
    <col min="8" max="16" width="14.6640625" style="2" customWidth="1"/>
    <col min="17" max="17" width="22" style="2" customWidth="1"/>
    <col min="18" max="18" width="20.6640625" customWidth="1"/>
    <col min="19" max="19" width="1.6640625" customWidth="1"/>
    <col min="20" max="20" width="14.6640625" customWidth="1"/>
    <col min="21" max="237" width="11.5546875" customWidth="1"/>
  </cols>
  <sheetData>
    <row r="1" spans="1:20" ht="7.2" customHeight="1" x14ac:dyDescent="0.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21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0" ht="21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0" ht="21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20" ht="13.8" x14ac:dyDescent="0.3">
      <c r="A5" s="3" t="s">
        <v>2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 t="s">
        <v>3</v>
      </c>
      <c r="O5" s="5"/>
      <c r="P5" s="5"/>
      <c r="Q5" s="5"/>
    </row>
    <row r="6" spans="1:20" ht="13.8" x14ac:dyDescent="0.3">
      <c r="A6" s="3"/>
      <c r="B6" s="6" t="s">
        <v>4</v>
      </c>
      <c r="C6" s="7">
        <v>621210101</v>
      </c>
      <c r="D6" s="4"/>
      <c r="E6" s="8" t="s">
        <v>5</v>
      </c>
      <c r="F6" s="5"/>
      <c r="G6" s="8"/>
      <c r="H6" s="8"/>
      <c r="I6" s="9">
        <v>42.86</v>
      </c>
      <c r="J6" s="5"/>
      <c r="K6" s="6" t="s">
        <v>6</v>
      </c>
      <c r="L6" s="5"/>
      <c r="M6" s="5"/>
      <c r="N6" s="6" t="s">
        <v>7</v>
      </c>
      <c r="O6" s="5"/>
      <c r="P6" s="5"/>
      <c r="Q6" s="8"/>
      <c r="R6" s="8" t="s">
        <v>8</v>
      </c>
    </row>
    <row r="7" spans="1:20" ht="11.1" customHeight="1" x14ac:dyDescent="0.3">
      <c r="A7" s="3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s="17" customFormat="1" ht="20.100000000000001" customHeight="1" x14ac:dyDescent="0.4">
      <c r="A8" s="12" t="s">
        <v>9</v>
      </c>
      <c r="B8" s="13" t="s">
        <v>10</v>
      </c>
      <c r="C8" s="14"/>
      <c r="D8" s="15" t="s">
        <v>11</v>
      </c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</row>
    <row r="9" spans="1:20" s="20" customFormat="1" ht="14.25" customHeight="1" x14ac:dyDescent="0.25">
      <c r="A9" s="101" t="s">
        <v>26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9"/>
    </row>
    <row r="10" spans="1:20" s="20" customFormat="1" ht="15" customHeight="1" x14ac:dyDescent="0.3">
      <c r="A10" s="21" t="s">
        <v>27</v>
      </c>
      <c r="B10" s="22" t="s">
        <v>28</v>
      </c>
      <c r="C10" s="23">
        <v>445210101</v>
      </c>
      <c r="D10" s="24" t="s">
        <v>29</v>
      </c>
      <c r="E10" s="25">
        <v>941654.36</v>
      </c>
      <c r="F10" s="25">
        <v>795214.74</v>
      </c>
      <c r="G10" s="25">
        <v>1002891.14</v>
      </c>
      <c r="H10" s="25">
        <v>1226307.81</v>
      </c>
      <c r="I10" s="25">
        <v>1268778.8799999999</v>
      </c>
      <c r="J10" s="25">
        <v>612718.56999999995</v>
      </c>
      <c r="K10" s="25">
        <v>653057.94999999995</v>
      </c>
      <c r="L10" s="25">
        <v>815582.73</v>
      </c>
      <c r="M10" s="25">
        <v>832591.44</v>
      </c>
      <c r="N10" s="25"/>
      <c r="O10" s="25"/>
      <c r="P10" s="25"/>
      <c r="Q10" s="26">
        <f>E10+F10+G10+H10+I10+J10+K10+L10+M10+N10+O10+P10</f>
        <v>8148797.6199999992</v>
      </c>
      <c r="R10" s="26">
        <f>Q10</f>
        <v>8148797.6199999992</v>
      </c>
      <c r="T10" s="27">
        <f>R10/5</f>
        <v>1629759.5239999997</v>
      </c>
    </row>
    <row r="11" spans="1:20" s="20" customFormat="1" ht="6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8"/>
      <c r="T11" s="27"/>
    </row>
    <row r="12" spans="1:20" ht="15" customHeight="1" x14ac:dyDescent="0.3">
      <c r="A12" s="21" t="s">
        <v>27</v>
      </c>
      <c r="B12" s="22" t="s">
        <v>28</v>
      </c>
      <c r="C12" s="23">
        <v>445210101</v>
      </c>
      <c r="D12" s="24" t="s">
        <v>30</v>
      </c>
      <c r="E12" s="25">
        <v>376991.22</v>
      </c>
      <c r="F12" s="25">
        <v>310685.36</v>
      </c>
      <c r="G12" s="25">
        <v>398146.86</v>
      </c>
      <c r="H12" s="25">
        <v>314723.83</v>
      </c>
      <c r="I12" s="25">
        <v>450118.21</v>
      </c>
      <c r="J12" s="25">
        <v>487393.01</v>
      </c>
      <c r="K12" s="25">
        <v>532303.35999999999</v>
      </c>
      <c r="L12" s="25">
        <v>557140.59</v>
      </c>
      <c r="M12" s="25">
        <v>466501.79</v>
      </c>
      <c r="N12" s="25"/>
      <c r="O12" s="25"/>
      <c r="P12" s="25"/>
      <c r="Q12" s="26">
        <f>E12+F12+G12+H12+I12+J12+K12+L12+M12+N12+O12+P12</f>
        <v>3894004.23</v>
      </c>
      <c r="R12" s="26">
        <f>Q12</f>
        <v>3894004.23</v>
      </c>
      <c r="T12" s="27">
        <f>R12/5</f>
        <v>778800.84600000002</v>
      </c>
    </row>
    <row r="13" spans="1:20" ht="6" customHeight="1" x14ac:dyDescent="0.3">
      <c r="A13" s="29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4"/>
      <c r="T13" s="27"/>
    </row>
    <row r="14" spans="1:20" ht="15" customHeight="1" x14ac:dyDescent="0.3">
      <c r="A14" s="21" t="s">
        <v>27</v>
      </c>
      <c r="B14" s="22" t="s">
        <v>28</v>
      </c>
      <c r="C14" s="23">
        <v>445210101</v>
      </c>
      <c r="D14" s="24" t="s">
        <v>31</v>
      </c>
      <c r="E14" s="25">
        <v>8633.39</v>
      </c>
      <c r="F14" s="25">
        <v>7252.51</v>
      </c>
      <c r="G14" s="25">
        <v>9179.8799999999992</v>
      </c>
      <c r="H14" s="25">
        <v>7120.7</v>
      </c>
      <c r="I14" s="25">
        <v>9059.16</v>
      </c>
      <c r="J14" s="25">
        <v>8838.35</v>
      </c>
      <c r="K14" s="25">
        <v>8706.65</v>
      </c>
      <c r="L14" s="25">
        <v>9362.2000000000007</v>
      </c>
      <c r="M14" s="25">
        <v>7962.03</v>
      </c>
      <c r="N14" s="25"/>
      <c r="O14" s="25"/>
      <c r="P14" s="25"/>
      <c r="Q14" s="26">
        <f>E14+F14+G14+H14+I14+J14+K14+L14+M14+N14+O14+P14</f>
        <v>76114.87</v>
      </c>
      <c r="R14" s="102">
        <f>Q14+Q16</f>
        <v>112897.43</v>
      </c>
      <c r="T14" s="27">
        <f>R14/5</f>
        <v>22579.485999999997</v>
      </c>
    </row>
    <row r="15" spans="1:20" s="20" customFormat="1" ht="6" customHeight="1" x14ac:dyDescent="0.3">
      <c r="A15" s="29"/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02"/>
      <c r="T15" s="27"/>
    </row>
    <row r="16" spans="1:20" ht="15" customHeight="1" x14ac:dyDescent="0.3">
      <c r="A16" s="21" t="s">
        <v>27</v>
      </c>
      <c r="B16" s="22" t="s">
        <v>32</v>
      </c>
      <c r="C16" s="23">
        <v>445210101</v>
      </c>
      <c r="D16" s="24" t="s">
        <v>31</v>
      </c>
      <c r="E16" s="25">
        <v>4176.42</v>
      </c>
      <c r="F16" s="25">
        <v>3508.17</v>
      </c>
      <c r="G16" s="25">
        <v>4435.96</v>
      </c>
      <c r="H16" s="25">
        <v>3440.04</v>
      </c>
      <c r="I16" s="25">
        <v>4376.51</v>
      </c>
      <c r="J16" s="25">
        <v>4269.84</v>
      </c>
      <c r="K16" s="25">
        <v>4206.22</v>
      </c>
      <c r="L16" s="25">
        <v>4522.91</v>
      </c>
      <c r="M16" s="25">
        <v>3846.49</v>
      </c>
      <c r="N16" s="25"/>
      <c r="O16" s="25"/>
      <c r="P16" s="25"/>
      <c r="Q16" s="26">
        <f>E16+F16+G16+H16+I16+J16+K16+L16+M16+N16+O16+P16</f>
        <v>36782.559999999998</v>
      </c>
      <c r="R16" s="102"/>
      <c r="T16" s="27"/>
    </row>
    <row r="17" spans="1:22" ht="6" customHeight="1" x14ac:dyDescent="0.3">
      <c r="A17" s="29"/>
      <c r="B17" s="30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T17" s="27"/>
    </row>
    <row r="18" spans="1:22" ht="15" customHeight="1" x14ac:dyDescent="0.3">
      <c r="A18" s="21" t="s">
        <v>33</v>
      </c>
      <c r="B18" s="22" t="s">
        <v>34</v>
      </c>
      <c r="C18" s="23">
        <v>433113703</v>
      </c>
      <c r="D18" s="24" t="s">
        <v>30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154.63</v>
      </c>
      <c r="K18" s="25">
        <v>0</v>
      </c>
      <c r="L18" s="25">
        <v>654.13</v>
      </c>
      <c r="M18" s="25">
        <v>0</v>
      </c>
      <c r="N18" s="25"/>
      <c r="O18" s="25"/>
      <c r="P18" s="25"/>
      <c r="Q18" s="35">
        <f>E18+F18+G18+H18+I18+J18+K18+L18+M18+N18+O18+P18</f>
        <v>808.76</v>
      </c>
      <c r="R18" s="35">
        <f>Q18+Q99</f>
        <v>566.12</v>
      </c>
      <c r="T18" s="27">
        <f>R18/5</f>
        <v>113.224</v>
      </c>
      <c r="V18">
        <v>4189.46</v>
      </c>
    </row>
    <row r="19" spans="1:22" ht="6" customHeight="1" x14ac:dyDescent="0.3">
      <c r="A19" s="29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T19" s="27"/>
    </row>
    <row r="20" spans="1:22" ht="15" customHeight="1" x14ac:dyDescent="0.3">
      <c r="A20" s="21" t="s">
        <v>35</v>
      </c>
      <c r="B20" s="22" t="s">
        <v>36</v>
      </c>
      <c r="C20" s="23">
        <v>433119982</v>
      </c>
      <c r="D20" s="24" t="s">
        <v>30</v>
      </c>
      <c r="E20" s="25">
        <v>0</v>
      </c>
      <c r="F20" s="25">
        <v>34.26</v>
      </c>
      <c r="G20" s="25">
        <v>3662.39</v>
      </c>
      <c r="H20" s="25">
        <v>708.48</v>
      </c>
      <c r="I20" s="25">
        <v>0</v>
      </c>
      <c r="J20" s="25">
        <v>68.52</v>
      </c>
      <c r="K20" s="25">
        <v>3542.48</v>
      </c>
      <c r="L20" s="25">
        <v>68.52</v>
      </c>
      <c r="M20" s="25">
        <v>354.24</v>
      </c>
      <c r="N20" s="25"/>
      <c r="O20" s="25"/>
      <c r="P20" s="25"/>
      <c r="Q20" s="26">
        <f>E20+F20+G20+H20+I20+J20+K20+L20+M20+N20+O20+P20</f>
        <v>8438.8900000000012</v>
      </c>
      <c r="R20" s="26">
        <f>Q20+Q101</f>
        <v>5907.170000000001</v>
      </c>
      <c r="T20" s="27">
        <f>R20/5</f>
        <v>1181.4340000000002</v>
      </c>
      <c r="V20">
        <v>3968.29</v>
      </c>
    </row>
    <row r="21" spans="1:22" ht="6" customHeight="1" x14ac:dyDescent="0.3">
      <c r="A21" s="29"/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T21" s="27"/>
    </row>
    <row r="22" spans="1:22" ht="15" customHeight="1" x14ac:dyDescent="0.3">
      <c r="A22" s="21" t="s">
        <v>37</v>
      </c>
      <c r="B22" s="22" t="s">
        <v>38</v>
      </c>
      <c r="C22" s="23">
        <v>442419906</v>
      </c>
      <c r="D22" s="24" t="s">
        <v>30</v>
      </c>
      <c r="E22" s="25">
        <v>2249421.88</v>
      </c>
      <c r="F22" s="25">
        <v>2801845.92</v>
      </c>
      <c r="G22" s="25">
        <v>3881417.36</v>
      </c>
      <c r="H22" s="25">
        <v>8260736.3200000003</v>
      </c>
      <c r="I22" s="25">
        <f>3193599.66-2631.02</f>
        <v>3190968.64</v>
      </c>
      <c r="J22" s="25">
        <v>12009036.41</v>
      </c>
      <c r="K22" s="25">
        <v>5614739.1500000004</v>
      </c>
      <c r="L22" s="25">
        <v>3039230.22</v>
      </c>
      <c r="M22" s="25">
        <v>2723482.78</v>
      </c>
      <c r="N22" s="25"/>
      <c r="O22" s="25"/>
      <c r="P22" s="25"/>
      <c r="Q22" s="26">
        <f>E22+F22+G22+H22+I22+J22+K22+L22+M22+N22+O22+P22</f>
        <v>43770878.68</v>
      </c>
      <c r="R22" s="26">
        <f>Q22+Q109+Q111</f>
        <v>30638124.739999998</v>
      </c>
      <c r="S22" s="20"/>
      <c r="T22" s="27">
        <f>R22/5</f>
        <v>6127624.9479999999</v>
      </c>
    </row>
    <row r="23" spans="1:22" ht="6" customHeight="1" x14ac:dyDescent="0.3">
      <c r="A23" s="29"/>
      <c r="B23" s="30"/>
      <c r="C23" s="3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4"/>
      <c r="S23" s="20"/>
      <c r="T23" s="27"/>
    </row>
    <row r="24" spans="1:22" ht="15" customHeight="1" x14ac:dyDescent="0.3">
      <c r="A24" s="21" t="s">
        <v>37</v>
      </c>
      <c r="B24" s="22" t="s">
        <v>38</v>
      </c>
      <c r="C24" s="23">
        <v>442419906</v>
      </c>
      <c r="D24" s="2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2631.02</v>
      </c>
      <c r="J24" s="25">
        <v>0</v>
      </c>
      <c r="K24" s="25">
        <v>0</v>
      </c>
      <c r="L24" s="25">
        <v>0</v>
      </c>
      <c r="M24" s="25">
        <v>0</v>
      </c>
      <c r="N24" s="25"/>
      <c r="O24" s="25"/>
      <c r="P24" s="25"/>
      <c r="Q24" s="26">
        <f>E24+F24+G24+H24+I24+J24+K24+L24+M24+N24+O24+P24</f>
        <v>2631.02</v>
      </c>
      <c r="R24" s="26">
        <f>Q24+Q113</f>
        <v>2631.02</v>
      </c>
      <c r="S24" s="20"/>
      <c r="T24" s="27">
        <f>R24/5</f>
        <v>526.20399999999995</v>
      </c>
    </row>
    <row r="25" spans="1:22" ht="6" customHeight="1" x14ac:dyDescent="0.3">
      <c r="A25" s="29"/>
      <c r="B25" s="30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20"/>
      <c r="T25" s="27"/>
    </row>
    <row r="26" spans="1:22" ht="15" customHeight="1" x14ac:dyDescent="0.3">
      <c r="A26" s="21" t="s">
        <v>37</v>
      </c>
      <c r="B26" s="22" t="s">
        <v>39</v>
      </c>
      <c r="C26" s="23">
        <v>442419906</v>
      </c>
      <c r="D26" s="24" t="s">
        <v>31</v>
      </c>
      <c r="E26" s="25">
        <v>0</v>
      </c>
      <c r="F26" s="25">
        <v>1079.18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/>
      <c r="O26" s="25"/>
      <c r="P26" s="25"/>
      <c r="Q26" s="26">
        <f>E26+F26+G26+H26+I26+J26+K26+L26+M26+N26+O26+P26</f>
        <v>1079.18</v>
      </c>
      <c r="R26" s="26">
        <f>Q26+Q113</f>
        <v>1079.18</v>
      </c>
      <c r="S26" s="20"/>
      <c r="T26" s="27">
        <f>R26/5</f>
        <v>215.83600000000001</v>
      </c>
    </row>
    <row r="27" spans="1:22" ht="6" customHeight="1" x14ac:dyDescent="0.3">
      <c r="A27" s="29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34"/>
      <c r="S27" s="20"/>
      <c r="T27" s="27"/>
    </row>
    <row r="28" spans="1:22" ht="15" customHeight="1" x14ac:dyDescent="0.3">
      <c r="A28" s="21" t="s">
        <v>37</v>
      </c>
      <c r="B28" s="22" t="s">
        <v>40</v>
      </c>
      <c r="C28" s="23">
        <v>442419916</v>
      </c>
      <c r="D28" s="24" t="s">
        <v>29</v>
      </c>
      <c r="E28" s="25">
        <v>682.56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6595.47</v>
      </c>
      <c r="L28" s="25">
        <v>3291.74</v>
      </c>
      <c r="M28" s="25">
        <v>23.98</v>
      </c>
      <c r="N28" s="25"/>
      <c r="O28" s="25"/>
      <c r="P28" s="25"/>
      <c r="Q28" s="26">
        <f>E28+F28+G28+H28+I28+J28+K28+L28+M28+N28+O28+P28</f>
        <v>10593.75</v>
      </c>
      <c r="R28" s="26">
        <f>Q28</f>
        <v>10593.75</v>
      </c>
      <c r="S28" s="20"/>
      <c r="T28" s="27">
        <f>R28/5</f>
        <v>2118.75</v>
      </c>
    </row>
    <row r="29" spans="1:22" ht="6" customHeight="1" x14ac:dyDescent="0.3">
      <c r="A29" s="29"/>
      <c r="B29" s="30"/>
      <c r="C29" s="31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0"/>
      <c r="T29" s="27"/>
    </row>
    <row r="30" spans="1:22" ht="15" customHeight="1" x14ac:dyDescent="0.3">
      <c r="A30" s="21" t="s">
        <v>37</v>
      </c>
      <c r="B30" s="22" t="s">
        <v>41</v>
      </c>
      <c r="C30" s="23">
        <v>442419917</v>
      </c>
      <c r="D30" s="24" t="s">
        <v>29</v>
      </c>
      <c r="E30" s="25">
        <v>975.08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9422.11</v>
      </c>
      <c r="L30" s="25">
        <v>4702.49</v>
      </c>
      <c r="M30" s="25">
        <v>34.26</v>
      </c>
      <c r="N30" s="25"/>
      <c r="O30" s="25"/>
      <c r="P30" s="25"/>
      <c r="Q30" s="26">
        <f>E30+F30+G30+H30+I30+J30+K30+L30+M30+N30+O30+P30</f>
        <v>15133.94</v>
      </c>
      <c r="R30" s="26">
        <f>Q30</f>
        <v>15133.94</v>
      </c>
      <c r="T30" s="27">
        <f>R30/5</f>
        <v>3026.788</v>
      </c>
    </row>
    <row r="31" spans="1:22" ht="6" customHeight="1" x14ac:dyDescent="0.3">
      <c r="A31" s="21"/>
      <c r="B31" s="22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T31" s="27"/>
    </row>
    <row r="32" spans="1:22" ht="15" customHeight="1" x14ac:dyDescent="0.3">
      <c r="A32" s="21" t="s">
        <v>37</v>
      </c>
      <c r="B32" s="22" t="s">
        <v>41</v>
      </c>
      <c r="C32" s="23">
        <v>442419918</v>
      </c>
      <c r="D32" s="24" t="s">
        <v>29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10021366.119999999</v>
      </c>
      <c r="N32" s="25"/>
      <c r="O32" s="25"/>
      <c r="P32" s="25"/>
      <c r="Q32" s="26">
        <f>E32+F32+G32+H32+I32+J32+K32+L32+M32+N32+O32+P32</f>
        <v>10021366.119999999</v>
      </c>
      <c r="R32" s="26">
        <f>Q32</f>
        <v>10021366.119999999</v>
      </c>
      <c r="T32" s="27">
        <f>R32/5</f>
        <v>2004273.2239999999</v>
      </c>
    </row>
    <row r="33" spans="1:20" ht="6" customHeight="1" x14ac:dyDescent="0.3">
      <c r="A33" s="29"/>
      <c r="B33" s="30"/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T33" s="27"/>
    </row>
    <row r="34" spans="1:20" ht="15" customHeight="1" x14ac:dyDescent="0.3">
      <c r="A34" s="21" t="s">
        <v>42</v>
      </c>
      <c r="B34" s="22" t="s">
        <v>43</v>
      </c>
      <c r="C34" s="23">
        <v>499918522</v>
      </c>
      <c r="D34" s="24" t="s">
        <v>29</v>
      </c>
      <c r="E34" s="25">
        <v>254798.89</v>
      </c>
      <c r="F34" s="25">
        <v>152385.07</v>
      </c>
      <c r="G34" s="25">
        <v>390229.02</v>
      </c>
      <c r="H34" s="25">
        <v>295847.11</v>
      </c>
      <c r="I34" s="25">
        <v>162893.24</v>
      </c>
      <c r="J34" s="25">
        <v>168214.04</v>
      </c>
      <c r="K34" s="25">
        <v>184365.08</v>
      </c>
      <c r="L34" s="25">
        <v>195835.93</v>
      </c>
      <c r="M34" s="25">
        <v>125942.89</v>
      </c>
      <c r="N34" s="25"/>
      <c r="O34" s="25"/>
      <c r="P34" s="25"/>
      <c r="Q34" s="26">
        <f>E34+F34+G34+H34+I34+J34+K34+L34+M34+N34+O34+P34</f>
        <v>1930511.2699999998</v>
      </c>
      <c r="R34" s="26">
        <f>Q34</f>
        <v>1930511.2699999998</v>
      </c>
      <c r="T34" s="27">
        <f>R34/5</f>
        <v>386102.25399999996</v>
      </c>
    </row>
    <row r="35" spans="1:20" ht="6" customHeight="1" x14ac:dyDescent="0.3">
      <c r="A35" s="29"/>
      <c r="B35" s="30" t="s">
        <v>44</v>
      </c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T35" s="27"/>
    </row>
    <row r="36" spans="1:20" ht="15" customHeight="1" x14ac:dyDescent="0.3">
      <c r="A36" s="21" t="s">
        <v>42</v>
      </c>
      <c r="B36" s="22" t="s">
        <v>43</v>
      </c>
      <c r="C36" s="23">
        <v>499918524</v>
      </c>
      <c r="D36" s="24" t="s">
        <v>29</v>
      </c>
      <c r="E36" s="25">
        <v>6355912.1299999999</v>
      </c>
      <c r="F36" s="25">
        <v>2578050.9900000002</v>
      </c>
      <c r="G36" s="25">
        <v>60191412.770000003</v>
      </c>
      <c r="H36" s="25">
        <v>9396299.4499999993</v>
      </c>
      <c r="I36" s="25">
        <v>8134291.5800000001</v>
      </c>
      <c r="J36" s="25">
        <v>12957688.439999999</v>
      </c>
      <c r="K36" s="25">
        <v>11490930.109999999</v>
      </c>
      <c r="L36" s="25">
        <v>21515170.379999999</v>
      </c>
      <c r="M36" s="25">
        <v>26750460.23</v>
      </c>
      <c r="N36" s="25"/>
      <c r="O36" s="25"/>
      <c r="P36" s="25"/>
      <c r="Q36" s="26">
        <f>E36+F36+G36+H36+I36+J36+K36+L36+M36+N36+O36+P36</f>
        <v>159370216.07999998</v>
      </c>
      <c r="R36" s="26">
        <f>Q36</f>
        <v>159370216.07999998</v>
      </c>
      <c r="T36" s="27">
        <f>R36/5</f>
        <v>31874043.215999998</v>
      </c>
    </row>
    <row r="37" spans="1:20" s="20" customFormat="1" ht="6" customHeight="1" x14ac:dyDescent="0.3">
      <c r="A37" s="29"/>
      <c r="B37" s="30"/>
      <c r="C37" s="31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4"/>
      <c r="T37" s="27"/>
    </row>
    <row r="38" spans="1:20" ht="15" customHeight="1" x14ac:dyDescent="0.3">
      <c r="A38" s="21" t="s">
        <v>42</v>
      </c>
      <c r="B38" s="22" t="s">
        <v>43</v>
      </c>
      <c r="C38" s="23">
        <v>499918535</v>
      </c>
      <c r="D38" s="24" t="s">
        <v>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/>
      <c r="O38" s="25"/>
      <c r="P38" s="25"/>
      <c r="Q38" s="26">
        <f>E38+F38+G38+H38+I38+J38+K38+L38+M38+N38+O38+P38</f>
        <v>0</v>
      </c>
      <c r="R38" s="26">
        <f>Q38</f>
        <v>0</v>
      </c>
      <c r="T38" s="27">
        <f>R38/5</f>
        <v>0</v>
      </c>
    </row>
    <row r="39" spans="1:20" ht="6" customHeight="1" x14ac:dyDescent="0.3">
      <c r="A39" s="29"/>
      <c r="B39" s="30"/>
      <c r="C39" s="3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27"/>
    </row>
    <row r="40" spans="1:20" ht="14.25" customHeight="1" x14ac:dyDescent="0.3">
      <c r="A40" s="29" t="s">
        <v>42</v>
      </c>
      <c r="B40" s="22" t="s">
        <v>43</v>
      </c>
      <c r="C40" s="23">
        <v>499918540</v>
      </c>
      <c r="D40" s="24" t="s">
        <v>29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/>
      <c r="O40" s="25"/>
      <c r="P40" s="25"/>
      <c r="Q40" s="26">
        <f>E40+F40+G40+H40+I40+J40+K40+L40+M40+N40+O40+P40</f>
        <v>0</v>
      </c>
      <c r="R40" s="26">
        <f>Q40</f>
        <v>0</v>
      </c>
      <c r="T40" s="27">
        <f>R40/5</f>
        <v>0</v>
      </c>
    </row>
    <row r="41" spans="1:20" ht="6" customHeight="1" x14ac:dyDescent="0.3">
      <c r="A41" s="29"/>
      <c r="B41" s="30"/>
      <c r="C41" s="31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T41" s="27"/>
    </row>
    <row r="42" spans="1:20" s="20" customFormat="1" ht="15" customHeight="1" x14ac:dyDescent="0.3">
      <c r="A42" s="21" t="s">
        <v>45</v>
      </c>
      <c r="B42" s="22" t="s">
        <v>46</v>
      </c>
      <c r="C42" s="23">
        <v>442411614</v>
      </c>
      <c r="D42" s="24" t="s">
        <v>29</v>
      </c>
      <c r="E42" s="25">
        <v>29723.39</v>
      </c>
      <c r="F42" s="25">
        <v>42372.36</v>
      </c>
      <c r="G42" s="25">
        <v>127243.43</v>
      </c>
      <c r="H42" s="25">
        <v>71049.539999999994</v>
      </c>
      <c r="I42" s="25">
        <v>50392.65</v>
      </c>
      <c r="J42" s="25">
        <v>73283.47</v>
      </c>
      <c r="K42" s="25">
        <v>96911.61</v>
      </c>
      <c r="L42" s="25">
        <v>89947.14</v>
      </c>
      <c r="M42" s="25">
        <v>66604.460000000006</v>
      </c>
      <c r="N42" s="25"/>
      <c r="O42" s="25"/>
      <c r="P42" s="25"/>
      <c r="Q42" s="26">
        <f>E42+F42+G42+H42+I42+J42+K42+L42+M42+N42+O42+P42</f>
        <v>647528.04999999993</v>
      </c>
      <c r="R42" s="26">
        <f>Q42</f>
        <v>647528.04999999993</v>
      </c>
      <c r="T42" s="27">
        <f>R42/5</f>
        <v>129505.60999999999</v>
      </c>
    </row>
    <row r="43" spans="1:20" s="20" customFormat="1" ht="6" customHeight="1" x14ac:dyDescent="0.3">
      <c r="A43" s="29"/>
      <c r="B43" s="30"/>
      <c r="C43" s="31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4"/>
      <c r="T43" s="27"/>
    </row>
    <row r="44" spans="1:20" s="20" customFormat="1" ht="15" customHeight="1" x14ac:dyDescent="0.3">
      <c r="A44" s="21" t="s">
        <v>45</v>
      </c>
      <c r="B44" s="22" t="s">
        <v>46</v>
      </c>
      <c r="C44" s="23">
        <v>442411617</v>
      </c>
      <c r="D44" s="24" t="s">
        <v>29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/>
      <c r="O44" s="25"/>
      <c r="P44" s="25"/>
      <c r="Q44" s="26">
        <f>E44+F44+G44+H44+I44+J44+K44+L44+M44+N44+O44+P44</f>
        <v>0</v>
      </c>
      <c r="R44" s="26">
        <f>Q44</f>
        <v>0</v>
      </c>
      <c r="T44" s="27">
        <f>R44/5</f>
        <v>0</v>
      </c>
    </row>
    <row r="45" spans="1:20" s="20" customFormat="1" ht="6" customHeight="1" x14ac:dyDescent="0.3">
      <c r="A45" s="29"/>
      <c r="B45" s="30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T45" s="27"/>
    </row>
    <row r="46" spans="1:20" s="20" customFormat="1" ht="15" customHeight="1" x14ac:dyDescent="0.3">
      <c r="A46" s="21" t="s">
        <v>47</v>
      </c>
      <c r="B46" s="22" t="s">
        <v>48</v>
      </c>
      <c r="C46" s="23">
        <v>499910201</v>
      </c>
      <c r="D46" s="24" t="s">
        <v>49</v>
      </c>
      <c r="E46" s="25">
        <v>13629.04</v>
      </c>
      <c r="F46" s="25">
        <v>87770.45</v>
      </c>
      <c r="G46" s="25">
        <v>34056.44</v>
      </c>
      <c r="H46" s="25">
        <v>32053.64</v>
      </c>
      <c r="I46" s="25">
        <v>8360.43</v>
      </c>
      <c r="J46" s="25">
        <v>7583.28</v>
      </c>
      <c r="K46" s="25">
        <v>17157.88</v>
      </c>
      <c r="L46" s="25">
        <v>54201.41</v>
      </c>
      <c r="M46" s="25">
        <v>50708.57</v>
      </c>
      <c r="N46" s="25"/>
      <c r="O46" s="25"/>
      <c r="P46" s="25"/>
      <c r="Q46" s="26">
        <v>50708.57</v>
      </c>
      <c r="R46" s="26">
        <f>Q46</f>
        <v>50708.57</v>
      </c>
      <c r="T46" s="27">
        <f>R46/5</f>
        <v>10141.714</v>
      </c>
    </row>
    <row r="47" spans="1:20" s="20" customFormat="1" ht="6" customHeight="1" x14ac:dyDescent="0.3">
      <c r="A47" s="29"/>
      <c r="B47" s="30"/>
      <c r="C47" s="31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  <c r="R47" s="19"/>
      <c r="T47" s="27"/>
    </row>
    <row r="48" spans="1:20" ht="14.1" customHeight="1" x14ac:dyDescent="0.3">
      <c r="A48" s="36"/>
      <c r="B48" s="37" t="s">
        <v>50</v>
      </c>
      <c r="C48" s="38"/>
      <c r="D48" s="39"/>
      <c r="E48" s="40" t="s">
        <v>12</v>
      </c>
      <c r="F48" s="40" t="s">
        <v>13</v>
      </c>
      <c r="G48" s="40" t="s">
        <v>14</v>
      </c>
      <c r="H48" s="40" t="s">
        <v>15</v>
      </c>
      <c r="I48" s="40" t="s">
        <v>16</v>
      </c>
      <c r="J48" s="40" t="s">
        <v>17</v>
      </c>
      <c r="K48" s="40" t="s">
        <v>18</v>
      </c>
      <c r="L48" s="40" t="s">
        <v>19</v>
      </c>
      <c r="M48" s="40" t="s">
        <v>20</v>
      </c>
      <c r="N48" s="40" t="s">
        <v>21</v>
      </c>
      <c r="O48" s="40" t="s">
        <v>22</v>
      </c>
      <c r="P48" s="40" t="s">
        <v>23</v>
      </c>
      <c r="Q48" s="40"/>
      <c r="R48" s="40"/>
      <c r="T48" s="27">
        <f>R48/5</f>
        <v>0</v>
      </c>
    </row>
    <row r="49" spans="1:20" ht="18.75" customHeight="1" x14ac:dyDescent="0.35">
      <c r="A49" s="41"/>
      <c r="B49" s="42" t="s">
        <v>51</v>
      </c>
      <c r="C49" s="43"/>
      <c r="D49" s="44"/>
      <c r="E49" s="45">
        <f>SUM(E10:E46)</f>
        <v>10236598.359999999</v>
      </c>
      <c r="F49" s="45">
        <f>SUM(F10:F46)</f>
        <v>6780199.0100000007</v>
      </c>
      <c r="G49" s="45">
        <f>SUM(G10:G46)</f>
        <v>66042675.25</v>
      </c>
      <c r="H49" s="45">
        <f>SUM(H10:H46)</f>
        <v>19608286.919999998</v>
      </c>
      <c r="I49" s="45">
        <f>SUM(I10:I46)</f>
        <v>13281870.32</v>
      </c>
      <c r="J49" s="45">
        <f t="shared" ref="J49:P49" si="0">SUM(J10:J46)-I46</f>
        <v>26320888.129999999</v>
      </c>
      <c r="K49" s="45">
        <f t="shared" si="0"/>
        <v>18614354.789999995</v>
      </c>
      <c r="L49" s="45">
        <f t="shared" si="0"/>
        <v>26272552.510000002</v>
      </c>
      <c r="M49" s="45">
        <f t="shared" si="0"/>
        <v>40995677.870000005</v>
      </c>
      <c r="N49" s="45">
        <f t="shared" si="0"/>
        <v>-50708.57</v>
      </c>
      <c r="O49" s="45">
        <f t="shared" si="0"/>
        <v>0</v>
      </c>
      <c r="P49" s="45">
        <f t="shared" si="0"/>
        <v>0</v>
      </c>
      <c r="Q49" s="46">
        <f>SUM(Q10:Q46)</f>
        <v>227985593.58999997</v>
      </c>
      <c r="R49" s="46">
        <f>SUM(R10:R46)</f>
        <v>214850065.28999999</v>
      </c>
      <c r="T49" s="27"/>
    </row>
    <row r="50" spans="1:20" s="47" customFormat="1" ht="22.5" hidden="1" customHeight="1" x14ac:dyDescent="0.25">
      <c r="B50" s="48" t="s">
        <v>52</v>
      </c>
      <c r="C50" s="49"/>
      <c r="D50" s="50"/>
      <c r="E50" s="51">
        <f t="shared" ref="E50:Q50" si="1">E49-SUM(E28:E47)</f>
        <v>3580877.2699999996</v>
      </c>
      <c r="F50" s="51">
        <f t="shared" si="1"/>
        <v>3919620.1400000006</v>
      </c>
      <c r="G50" s="51">
        <f t="shared" si="1"/>
        <v>5299733.5899999961</v>
      </c>
      <c r="H50" s="51">
        <f t="shared" si="1"/>
        <v>9813037.1799999997</v>
      </c>
      <c r="I50" s="51">
        <f t="shared" si="1"/>
        <v>4925932.42</v>
      </c>
      <c r="J50" s="51">
        <f t="shared" si="1"/>
        <v>13114118.9</v>
      </c>
      <c r="K50" s="51">
        <f t="shared" si="1"/>
        <v>6808972.5299999956</v>
      </c>
      <c r="L50" s="51">
        <f t="shared" si="1"/>
        <v>4409403.4200000018</v>
      </c>
      <c r="M50" s="51">
        <f t="shared" si="1"/>
        <v>3980537.3599999994</v>
      </c>
      <c r="N50" s="51">
        <f t="shared" si="1"/>
        <v>-50708.57</v>
      </c>
      <c r="O50" s="51">
        <f t="shared" si="1"/>
        <v>0</v>
      </c>
      <c r="P50" s="51">
        <f t="shared" si="1"/>
        <v>0</v>
      </c>
      <c r="Q50" s="51">
        <f t="shared" si="1"/>
        <v>55939535.810000002</v>
      </c>
      <c r="T50" s="27">
        <f t="shared" ref="T50:T51" si="2">R50/5</f>
        <v>0</v>
      </c>
    </row>
    <row r="51" spans="1:20" s="47" customFormat="1" ht="26.25" hidden="1" customHeight="1" x14ac:dyDescent="0.25">
      <c r="B51" s="52" t="s">
        <v>53</v>
      </c>
      <c r="C51" s="53"/>
      <c r="D51" s="54"/>
      <c r="E51" s="55" t="e">
        <f>E50-E22-E26-#REF!</f>
        <v>#REF!</v>
      </c>
      <c r="F51" s="55" t="e">
        <f>F50-F22-F26-#REF!</f>
        <v>#REF!</v>
      </c>
      <c r="G51" s="55" t="e">
        <f>G50-G22-G26-#REF!</f>
        <v>#REF!</v>
      </c>
      <c r="H51" s="55" t="e">
        <f>H50-H22-H26-#REF!</f>
        <v>#REF!</v>
      </c>
      <c r="I51" s="55" t="e">
        <f>I50-I22-I26-#REF!</f>
        <v>#REF!</v>
      </c>
      <c r="J51" s="55" t="e">
        <f>J50-J22-J26-#REF!</f>
        <v>#REF!</v>
      </c>
      <c r="K51" s="55" t="e">
        <f>K50-K22-K26-#REF!</f>
        <v>#REF!</v>
      </c>
      <c r="L51" s="55" t="e">
        <f>L50-L22-L26-#REF!</f>
        <v>#REF!</v>
      </c>
      <c r="M51" s="55" t="e">
        <f>M50-M22-M26-#REF!</f>
        <v>#REF!</v>
      </c>
      <c r="N51" s="55" t="e">
        <f>N50-N22-N26-#REF!</f>
        <v>#REF!</v>
      </c>
      <c r="O51" s="55" t="e">
        <f>O50-O22-O26-#REF!</f>
        <v>#REF!</v>
      </c>
      <c r="P51" s="55" t="e">
        <f>P50-P22-P26-#REF!</f>
        <v>#REF!</v>
      </c>
      <c r="Q51" s="55" t="e">
        <f>Q50-Q22-Q26-#REF!</f>
        <v>#REF!</v>
      </c>
      <c r="T51" s="27">
        <f t="shared" si="2"/>
        <v>0</v>
      </c>
    </row>
    <row r="52" spans="1:20" s="47" customFormat="1" ht="26.25" customHeight="1" x14ac:dyDescent="0.25">
      <c r="B52" s="56"/>
      <c r="C52" s="57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T52" s="27"/>
    </row>
    <row r="53" spans="1:20" s="47" customFormat="1" ht="19.5" customHeight="1" x14ac:dyDescent="0.4">
      <c r="A53" s="12" t="s">
        <v>9</v>
      </c>
      <c r="B53" s="13" t="s">
        <v>54</v>
      </c>
      <c r="C53" s="14"/>
      <c r="D53" s="15" t="s">
        <v>11</v>
      </c>
      <c r="E53" s="16" t="s">
        <v>12</v>
      </c>
      <c r="F53" s="16" t="s">
        <v>13</v>
      </c>
      <c r="G53" s="16" t="s">
        <v>14</v>
      </c>
      <c r="H53" s="16" t="s">
        <v>15</v>
      </c>
      <c r="I53" s="16" t="s">
        <v>16</v>
      </c>
      <c r="J53" s="16" t="s">
        <v>17</v>
      </c>
      <c r="K53" s="16" t="s">
        <v>18</v>
      </c>
      <c r="L53" s="16" t="s">
        <v>19</v>
      </c>
      <c r="M53" s="16" t="s">
        <v>20</v>
      </c>
      <c r="N53" s="16" t="s">
        <v>21</v>
      </c>
      <c r="O53" s="16" t="s">
        <v>22</v>
      </c>
      <c r="P53" s="16" t="s">
        <v>23</v>
      </c>
      <c r="Q53" s="16" t="s">
        <v>24</v>
      </c>
      <c r="R53" s="16" t="s">
        <v>25</v>
      </c>
      <c r="T53" s="27"/>
    </row>
    <row r="54" spans="1:20" s="47" customFormat="1" ht="14.25" customHeight="1" x14ac:dyDescent="0.25">
      <c r="A54" s="18" t="s">
        <v>55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  <c r="T54" s="27"/>
    </row>
    <row r="55" spans="1:20" s="47" customFormat="1" ht="15" customHeight="1" x14ac:dyDescent="0.3">
      <c r="A55" s="21" t="s">
        <v>56</v>
      </c>
      <c r="B55" s="22" t="s">
        <v>57</v>
      </c>
      <c r="C55" s="60">
        <v>452139910</v>
      </c>
      <c r="D55" s="24" t="s">
        <v>58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/>
      <c r="O55" s="25"/>
      <c r="P55" s="25"/>
      <c r="Q55" s="26">
        <f>E55+F55+G55+H55+I55+J55+K55+L55+M55+N55+O55+P55</f>
        <v>0</v>
      </c>
      <c r="R55" s="26">
        <f>Q55</f>
        <v>0</v>
      </c>
      <c r="T55" s="27"/>
    </row>
    <row r="56" spans="1:20" s="47" customFormat="1" ht="26.25" customHeight="1" x14ac:dyDescent="0.25">
      <c r="B56" s="56"/>
      <c r="C56" s="57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T56" s="27"/>
    </row>
    <row r="57" spans="1:20" s="17" customFormat="1" ht="20.100000000000001" customHeight="1" x14ac:dyDescent="0.4">
      <c r="A57" s="12" t="s">
        <v>9</v>
      </c>
      <c r="B57" s="13" t="s">
        <v>59</v>
      </c>
      <c r="C57" s="14"/>
      <c r="D57" s="15" t="s">
        <v>11</v>
      </c>
      <c r="E57" s="16" t="s">
        <v>12</v>
      </c>
      <c r="F57" s="16" t="s">
        <v>13</v>
      </c>
      <c r="G57" s="16" t="s">
        <v>14</v>
      </c>
      <c r="H57" s="16" t="s">
        <v>15</v>
      </c>
      <c r="I57" s="16" t="s">
        <v>16</v>
      </c>
      <c r="J57" s="16" t="s">
        <v>17</v>
      </c>
      <c r="K57" s="16" t="s">
        <v>18</v>
      </c>
      <c r="L57" s="16" t="s">
        <v>19</v>
      </c>
      <c r="M57" s="16" t="s">
        <v>20</v>
      </c>
      <c r="N57" s="16" t="s">
        <v>21</v>
      </c>
      <c r="O57" s="16" t="s">
        <v>22</v>
      </c>
      <c r="P57" s="16" t="s">
        <v>23</v>
      </c>
      <c r="Q57" s="16" t="s">
        <v>24</v>
      </c>
      <c r="R57" s="16" t="s">
        <v>25</v>
      </c>
      <c r="T57" s="27"/>
    </row>
    <row r="58" spans="1:20" s="20" customFormat="1" ht="15" customHeight="1" x14ac:dyDescent="0.25">
      <c r="A58" s="103" t="s">
        <v>60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T58" s="27"/>
    </row>
    <row r="59" spans="1:20" s="20" customFormat="1" ht="15" customHeight="1" x14ac:dyDescent="0.3">
      <c r="A59" s="21" t="s">
        <v>61</v>
      </c>
      <c r="B59" s="22" t="s">
        <v>62</v>
      </c>
      <c r="C59" s="23">
        <v>499510502</v>
      </c>
      <c r="D59" s="24" t="s">
        <v>29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/>
      <c r="O59" s="25"/>
      <c r="P59" s="25"/>
      <c r="Q59" s="26">
        <f>E59+F59+G59+H59+I59+J59+K59+L59+M59+N59+O59+P59</f>
        <v>0</v>
      </c>
      <c r="R59" s="26">
        <f>Q59+Q136</f>
        <v>0</v>
      </c>
      <c r="T59" s="27">
        <f>R59/5</f>
        <v>0</v>
      </c>
    </row>
    <row r="60" spans="1:20" s="20" customFormat="1" ht="6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T60" s="27"/>
    </row>
    <row r="61" spans="1:20" s="20" customFormat="1" ht="14.25" customHeight="1" x14ac:dyDescent="0.3">
      <c r="A61" s="21" t="s">
        <v>63</v>
      </c>
      <c r="B61" s="22" t="s">
        <v>64</v>
      </c>
      <c r="C61" s="23">
        <v>499619901</v>
      </c>
      <c r="D61" s="24" t="s">
        <v>29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2086.3200000000002</v>
      </c>
      <c r="K61" s="25">
        <v>0</v>
      </c>
      <c r="L61" s="25">
        <v>0</v>
      </c>
      <c r="M61" s="25">
        <v>0</v>
      </c>
      <c r="N61" s="25"/>
      <c r="O61" s="25"/>
      <c r="P61" s="25"/>
      <c r="Q61" s="26">
        <f>E61+F61+G61+H61+I61+J61+K61+L61+M61+N61+O61+P61</f>
        <v>2086.3200000000002</v>
      </c>
      <c r="R61" s="26">
        <f>Q61</f>
        <v>2086.3200000000002</v>
      </c>
      <c r="T61" s="27">
        <f>R61/5</f>
        <v>417.26400000000001</v>
      </c>
    </row>
    <row r="62" spans="1:20" s="20" customFormat="1" ht="6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T62" s="27"/>
    </row>
    <row r="63" spans="1:20" s="20" customFormat="1" ht="15" customHeight="1" x14ac:dyDescent="0.3">
      <c r="A63" s="21" t="s">
        <v>63</v>
      </c>
      <c r="B63" s="22" t="s">
        <v>64</v>
      </c>
      <c r="C63" s="23">
        <v>499619901</v>
      </c>
      <c r="D63" s="24" t="s">
        <v>30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570.51</v>
      </c>
      <c r="M63" s="25">
        <v>345.41</v>
      </c>
      <c r="N63" s="25"/>
      <c r="O63" s="25"/>
      <c r="P63" s="25"/>
      <c r="Q63" s="26">
        <f>E63+F63+G63+H63+I63+J63+K63+L63+M63+N63+O63+P63</f>
        <v>915.92000000000007</v>
      </c>
      <c r="R63" s="26">
        <f>Q63</f>
        <v>915.92000000000007</v>
      </c>
      <c r="T63" s="27">
        <f>R63/5</f>
        <v>183.18400000000003</v>
      </c>
    </row>
    <row r="64" spans="1:20" s="20" customFormat="1" ht="6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T64" s="27"/>
    </row>
    <row r="65" spans="1:20" s="20" customFormat="1" ht="15" customHeight="1" x14ac:dyDescent="0.3">
      <c r="A65" s="62" t="s">
        <v>61</v>
      </c>
      <c r="B65" s="63" t="s">
        <v>65</v>
      </c>
      <c r="C65" s="64">
        <v>499610502</v>
      </c>
      <c r="D65" s="24" t="s">
        <v>29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/>
      <c r="O65" s="65"/>
      <c r="P65" s="65"/>
      <c r="Q65" s="66">
        <f>E65+F65+G65+H65+I65+J65+K65+L65+M65+N65+O65+P65</f>
        <v>0</v>
      </c>
      <c r="R65" s="66">
        <f>Q65</f>
        <v>0</v>
      </c>
      <c r="T65" s="27">
        <f>R65/5</f>
        <v>0</v>
      </c>
    </row>
    <row r="66" spans="1:20" s="20" customFormat="1" ht="6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T66" s="27"/>
    </row>
    <row r="67" spans="1:20" s="20" customFormat="1" ht="15" customHeight="1" x14ac:dyDescent="0.3">
      <c r="A67" s="62" t="s">
        <v>61</v>
      </c>
      <c r="B67" s="63" t="s">
        <v>66</v>
      </c>
      <c r="C67" s="64">
        <v>499610504</v>
      </c>
      <c r="D67" s="24" t="s">
        <v>29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388.08</v>
      </c>
      <c r="M67" s="65">
        <v>0</v>
      </c>
      <c r="N67" s="65"/>
      <c r="O67" s="65"/>
      <c r="P67" s="65"/>
      <c r="Q67" s="66">
        <f>E67+F67+G67+H67+I67+J67+K67+L67+M67+N67+O67+P67</f>
        <v>388.08</v>
      </c>
      <c r="R67" s="66">
        <f>Q67</f>
        <v>388.08</v>
      </c>
      <c r="T67" s="27">
        <f>R67/5</f>
        <v>77.616</v>
      </c>
    </row>
    <row r="68" spans="1:20" s="20" customFormat="1" ht="6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T68" s="27"/>
    </row>
    <row r="69" spans="1:20" s="20" customFormat="1" ht="15" customHeight="1" x14ac:dyDescent="0.3">
      <c r="A69" s="62" t="s">
        <v>61</v>
      </c>
      <c r="B69" s="63" t="s">
        <v>67</v>
      </c>
      <c r="C69" s="64">
        <v>499610505</v>
      </c>
      <c r="D69" s="24" t="s">
        <v>29</v>
      </c>
      <c r="E69" s="65">
        <v>75214.759999999995</v>
      </c>
      <c r="F69" s="65">
        <v>25335.9</v>
      </c>
      <c r="G69" s="65">
        <v>70057.52</v>
      </c>
      <c r="H69" s="65">
        <v>71836.399999999994</v>
      </c>
      <c r="I69" s="65">
        <v>71831.12</v>
      </c>
      <c r="J69" s="65">
        <v>72413.86</v>
      </c>
      <c r="K69" s="65">
        <v>0</v>
      </c>
      <c r="L69" s="65">
        <v>85553.26</v>
      </c>
      <c r="M69" s="65">
        <v>0</v>
      </c>
      <c r="N69" s="65"/>
      <c r="O69" s="65"/>
      <c r="P69" s="65"/>
      <c r="Q69" s="66">
        <f>E69+F69+G69+H69+I69+J69+K69+L69+M69+N69+O69+P69</f>
        <v>472242.81999999995</v>
      </c>
      <c r="R69" s="66">
        <f>Q69</f>
        <v>472242.81999999995</v>
      </c>
      <c r="T69" s="27">
        <f>R69/5</f>
        <v>94448.563999999984</v>
      </c>
    </row>
    <row r="70" spans="1:20" s="20" customFormat="1" ht="6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T70" s="27"/>
    </row>
    <row r="71" spans="1:20" s="20" customFormat="1" ht="15" customHeight="1" x14ac:dyDescent="0.3">
      <c r="A71" s="62" t="s">
        <v>61</v>
      </c>
      <c r="B71" s="63" t="s">
        <v>68</v>
      </c>
      <c r="C71" s="64">
        <v>499610509</v>
      </c>
      <c r="D71" s="24" t="s">
        <v>29</v>
      </c>
      <c r="E71" s="65">
        <v>11726.46</v>
      </c>
      <c r="F71" s="65">
        <v>12720.53</v>
      </c>
      <c r="G71" s="65">
        <v>11920.22</v>
      </c>
      <c r="H71" s="65">
        <v>14562.39</v>
      </c>
      <c r="I71" s="65">
        <v>12927.05</v>
      </c>
      <c r="J71" s="65">
        <v>11292.18</v>
      </c>
      <c r="K71" s="65">
        <v>1436.02</v>
      </c>
      <c r="L71" s="65">
        <v>12885.93</v>
      </c>
      <c r="M71" s="65">
        <v>1222.1300000000001</v>
      </c>
      <c r="N71" s="65"/>
      <c r="O71" s="65"/>
      <c r="P71" s="65"/>
      <c r="Q71" s="66">
        <f>E71+F71+G71+H71+I71+J71+K71+L71+M71+N71+O71+P71</f>
        <v>90692.91</v>
      </c>
      <c r="R71" s="66">
        <f>Q71</f>
        <v>90692.91</v>
      </c>
      <c r="T71" s="27">
        <f>R71/5</f>
        <v>18138.582000000002</v>
      </c>
    </row>
    <row r="72" spans="1:20" s="20" customFormat="1" ht="6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T72" s="27"/>
    </row>
    <row r="73" spans="1:20" s="20" customFormat="1" ht="15" customHeight="1" x14ac:dyDescent="0.3">
      <c r="A73" s="21" t="s">
        <v>61</v>
      </c>
      <c r="B73" s="22" t="s">
        <v>62</v>
      </c>
      <c r="C73" s="23">
        <v>499510502</v>
      </c>
      <c r="D73" s="24" t="s">
        <v>30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/>
      <c r="O73" s="25"/>
      <c r="P73" s="25"/>
      <c r="Q73" s="26">
        <f>E73+F73+G73+H73+I73+J73+K73+L73+M73+N73+O73+P73</f>
        <v>0</v>
      </c>
      <c r="R73" s="26">
        <f>Q73+Q103</f>
        <v>0</v>
      </c>
      <c r="T73" s="27">
        <f>R73/5</f>
        <v>0</v>
      </c>
    </row>
    <row r="74" spans="1:20" s="20" customFormat="1" ht="6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T74" s="27"/>
    </row>
    <row r="75" spans="1:20" s="20" customFormat="1" ht="15" customHeight="1" x14ac:dyDescent="0.3">
      <c r="A75" s="21" t="s">
        <v>61</v>
      </c>
      <c r="B75" s="22" t="s">
        <v>69</v>
      </c>
      <c r="C75" s="23">
        <v>499610504</v>
      </c>
      <c r="D75" s="24" t="s">
        <v>30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/>
      <c r="O75" s="67"/>
      <c r="P75" s="67"/>
      <c r="Q75" s="68">
        <f>E75+F75+G75+H75+I75+J75+K75+L75+M75+N75+O75+P75</f>
        <v>0</v>
      </c>
      <c r="R75" s="68">
        <v>0</v>
      </c>
      <c r="T75" s="27">
        <f>R75/5</f>
        <v>0</v>
      </c>
    </row>
    <row r="76" spans="1:20" s="20" customFormat="1" ht="6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T76" s="27"/>
    </row>
    <row r="77" spans="1:20" s="20" customFormat="1" ht="15" customHeight="1" x14ac:dyDescent="0.3">
      <c r="A77" s="21" t="s">
        <v>61</v>
      </c>
      <c r="B77" s="22" t="s">
        <v>70</v>
      </c>
      <c r="C77" s="24">
        <v>499610505</v>
      </c>
      <c r="D77" s="24" t="s">
        <v>30</v>
      </c>
      <c r="E77" s="67">
        <v>1186.1099999999999</v>
      </c>
      <c r="F77" s="67">
        <v>46155.57</v>
      </c>
      <c r="G77" s="67">
        <v>1568.29</v>
      </c>
      <c r="H77" s="67">
        <v>2871.13</v>
      </c>
      <c r="I77" s="67">
        <v>2795.04</v>
      </c>
      <c r="J77" s="67">
        <v>3904.21</v>
      </c>
      <c r="K77" s="67">
        <f>74982.95+33.13</f>
        <v>75016.08</v>
      </c>
      <c r="L77" s="67">
        <v>3687.67</v>
      </c>
      <c r="M77" s="67">
        <v>93913.17</v>
      </c>
      <c r="N77" s="67"/>
      <c r="O77" s="67"/>
      <c r="P77" s="67"/>
      <c r="Q77" s="68">
        <f>E77+F77+G77+H77+I77+J77+K77+L77+M77+N77+O77+P77</f>
        <v>231097.27000000002</v>
      </c>
      <c r="R77" s="68">
        <f>Q77+Q107</f>
        <v>231097.27000000002</v>
      </c>
      <c r="T77" s="27">
        <f>R77/5</f>
        <v>46219.454000000005</v>
      </c>
    </row>
    <row r="78" spans="1:20" s="20" customFormat="1" ht="6" customHeight="1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T78" s="27"/>
    </row>
    <row r="79" spans="1:20" s="20" customFormat="1" ht="15" customHeight="1" x14ac:dyDescent="0.3">
      <c r="A79" s="21" t="s">
        <v>61</v>
      </c>
      <c r="B79" s="22" t="s">
        <v>68</v>
      </c>
      <c r="C79" s="23">
        <v>499610509</v>
      </c>
      <c r="D79" s="24" t="s">
        <v>30</v>
      </c>
      <c r="E79" s="67">
        <v>0</v>
      </c>
      <c r="F79" s="67">
        <v>6143.44</v>
      </c>
      <c r="G79" s="67">
        <v>0</v>
      </c>
      <c r="H79" s="67">
        <v>0</v>
      </c>
      <c r="I79" s="67">
        <v>0</v>
      </c>
      <c r="J79" s="67">
        <v>0</v>
      </c>
      <c r="K79" s="67">
        <v>11412.39</v>
      </c>
      <c r="L79" s="67">
        <v>0</v>
      </c>
      <c r="M79" s="67">
        <v>11289.01</v>
      </c>
      <c r="N79" s="67"/>
      <c r="O79" s="67"/>
      <c r="P79" s="67"/>
      <c r="Q79" s="68">
        <f>E79+F79+G79+H79+I79+J79+K79+L79+M79+N79+O79+P79</f>
        <v>28844.839999999997</v>
      </c>
      <c r="R79" s="68">
        <f>Q79</f>
        <v>28844.839999999997</v>
      </c>
      <c r="T79" s="27">
        <f>R79/5</f>
        <v>5768.9679999999989</v>
      </c>
    </row>
    <row r="80" spans="1:20" s="20" customFormat="1" ht="6" customHeight="1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T80" s="27"/>
    </row>
    <row r="81" spans="1:20" s="20" customFormat="1" ht="15" customHeight="1" x14ac:dyDescent="0.3">
      <c r="A81" s="62" t="s">
        <v>61</v>
      </c>
      <c r="B81" s="63" t="s">
        <v>66</v>
      </c>
      <c r="C81" s="64">
        <v>499610504</v>
      </c>
      <c r="D81" s="24" t="s">
        <v>31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/>
      <c r="O81" s="65"/>
      <c r="P81" s="65"/>
      <c r="Q81" s="66">
        <f>E81+F81+G81+H81+I81+J81+K81+L81+M81+N81+O81+P81</f>
        <v>0</v>
      </c>
      <c r="R81" s="66">
        <f>Q81</f>
        <v>0</v>
      </c>
      <c r="T81" s="27">
        <f>R81/5</f>
        <v>0</v>
      </c>
    </row>
    <row r="82" spans="1:20" ht="6" customHeight="1" x14ac:dyDescent="0.3">
      <c r="A82" s="29"/>
      <c r="B82" s="30"/>
      <c r="C82" s="31"/>
      <c r="D82" s="3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T82" s="27"/>
    </row>
    <row r="83" spans="1:20" ht="15" customHeight="1" x14ac:dyDescent="0.3">
      <c r="A83" s="62" t="s">
        <v>61</v>
      </c>
      <c r="B83" s="63" t="s">
        <v>67</v>
      </c>
      <c r="C83" s="64">
        <v>499610505</v>
      </c>
      <c r="D83" s="24" t="s">
        <v>31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/>
      <c r="O83" s="65"/>
      <c r="P83" s="65"/>
      <c r="Q83" s="66">
        <f>E83+F83+G83+H83+I83+J83+K83+L83+M83+N83+O83+P83</f>
        <v>0</v>
      </c>
      <c r="R83" s="66">
        <f>Q83</f>
        <v>0</v>
      </c>
      <c r="T83" s="27">
        <f>R83/5</f>
        <v>0</v>
      </c>
    </row>
    <row r="84" spans="1:20" ht="6" customHeight="1" x14ac:dyDescent="0.3">
      <c r="A84" s="29"/>
      <c r="B84" s="30"/>
      <c r="C84" s="31"/>
      <c r="D84" s="32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T84" s="27"/>
    </row>
    <row r="85" spans="1:20" ht="15" customHeight="1" x14ac:dyDescent="0.3">
      <c r="A85" s="62" t="s">
        <v>61</v>
      </c>
      <c r="B85" s="63" t="s">
        <v>68</v>
      </c>
      <c r="C85" s="64">
        <v>499610509</v>
      </c>
      <c r="D85" s="24" t="s">
        <v>31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/>
      <c r="O85" s="65"/>
      <c r="P85" s="65"/>
      <c r="Q85" s="66">
        <f>E85+F85+G85+H85+I85+J85+K85+L85+M85+N85+O85+P85</f>
        <v>0</v>
      </c>
      <c r="R85" s="66">
        <f>Q85</f>
        <v>0</v>
      </c>
      <c r="T85" s="27">
        <f>R85/5</f>
        <v>0</v>
      </c>
    </row>
    <row r="86" spans="1:20" ht="6" customHeight="1" x14ac:dyDescent="0.3">
      <c r="A86" s="29"/>
      <c r="B86" s="30"/>
      <c r="C86" s="31"/>
      <c r="D86" s="32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T86" s="27"/>
    </row>
    <row r="87" spans="1:20" ht="15" customHeight="1" x14ac:dyDescent="0.3">
      <c r="A87" s="21" t="s">
        <v>61</v>
      </c>
      <c r="B87" s="22" t="s">
        <v>66</v>
      </c>
      <c r="C87" s="23">
        <v>499610504</v>
      </c>
      <c r="D87" s="24" t="s">
        <v>71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/>
      <c r="O87" s="67"/>
      <c r="P87" s="67"/>
      <c r="Q87" s="68">
        <f>E87+F87+G87+H87+I87+J87+K87+L87+M87+N87+O87+P87</f>
        <v>0</v>
      </c>
      <c r="R87" s="68">
        <f>Q87</f>
        <v>0</v>
      </c>
      <c r="T87" s="27">
        <f>R87/5</f>
        <v>0</v>
      </c>
    </row>
    <row r="88" spans="1:20" ht="6" customHeight="1" x14ac:dyDescent="0.3">
      <c r="A88" s="29"/>
      <c r="B88" s="30"/>
      <c r="C88" s="31"/>
      <c r="D88" s="32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T88" s="27"/>
    </row>
    <row r="89" spans="1:20" ht="15" customHeight="1" x14ac:dyDescent="0.3">
      <c r="A89" s="21" t="s">
        <v>61</v>
      </c>
      <c r="B89" s="22" t="s">
        <v>67</v>
      </c>
      <c r="C89" s="23">
        <v>499610505</v>
      </c>
      <c r="D89" s="24" t="s">
        <v>71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/>
      <c r="O89" s="67"/>
      <c r="P89" s="67"/>
      <c r="Q89" s="68">
        <f>E89+F89+G89+H89+I89+J89+K89+L89+M89+N89+O89+P89</f>
        <v>0</v>
      </c>
      <c r="R89" s="68">
        <f>Q89</f>
        <v>0</v>
      </c>
      <c r="T89" s="27">
        <f>R89/5</f>
        <v>0</v>
      </c>
    </row>
    <row r="90" spans="1:20" ht="6" customHeight="1" x14ac:dyDescent="0.3">
      <c r="A90" s="29"/>
      <c r="B90" s="30"/>
      <c r="C90" s="31"/>
      <c r="D90" s="32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70"/>
      <c r="R90" s="70"/>
      <c r="T90" s="27"/>
    </row>
    <row r="91" spans="1:20" ht="15" customHeight="1" x14ac:dyDescent="0.3">
      <c r="A91" s="21" t="s">
        <v>61</v>
      </c>
      <c r="B91" s="22" t="s">
        <v>68</v>
      </c>
      <c r="C91" s="23">
        <v>499610509</v>
      </c>
      <c r="D91" s="24" t="s">
        <v>71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/>
      <c r="O91" s="67"/>
      <c r="P91" s="67"/>
      <c r="Q91" s="68">
        <f>E91+F91+G91+H91+I91+J91+K91+L91+M91+N91+O91+P91</f>
        <v>0</v>
      </c>
      <c r="R91" s="68">
        <f>Q91</f>
        <v>0</v>
      </c>
      <c r="T91" s="27">
        <f>R91/5</f>
        <v>0</v>
      </c>
    </row>
    <row r="92" spans="1:20" s="20" customFormat="1" ht="6" customHeight="1" x14ac:dyDescent="0.3">
      <c r="A92" s="29"/>
      <c r="B92" s="30"/>
      <c r="C92" s="31"/>
      <c r="D92" s="32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19"/>
      <c r="T92" s="27"/>
    </row>
    <row r="93" spans="1:20" ht="14.1" customHeight="1" x14ac:dyDescent="0.3">
      <c r="A93" s="36"/>
      <c r="B93" s="37" t="s">
        <v>50</v>
      </c>
      <c r="C93" s="38"/>
      <c r="D93" s="72"/>
      <c r="E93" s="40" t="s">
        <v>12</v>
      </c>
      <c r="F93" s="40" t="s">
        <v>13</v>
      </c>
      <c r="G93" s="40" t="s">
        <v>14</v>
      </c>
      <c r="H93" s="40" t="s">
        <v>15</v>
      </c>
      <c r="I93" s="40" t="s">
        <v>16</v>
      </c>
      <c r="J93" s="40" t="s">
        <v>17</v>
      </c>
      <c r="K93" s="40" t="s">
        <v>18</v>
      </c>
      <c r="L93" s="40" t="s">
        <v>19</v>
      </c>
      <c r="M93" s="40" t="s">
        <v>20</v>
      </c>
      <c r="N93" s="40" t="s">
        <v>21</v>
      </c>
      <c r="O93" s="40" t="s">
        <v>22</v>
      </c>
      <c r="P93" s="40" t="s">
        <v>23</v>
      </c>
      <c r="Q93" s="40"/>
      <c r="R93" s="40"/>
      <c r="T93" s="27">
        <f>R93/5</f>
        <v>0</v>
      </c>
    </row>
    <row r="94" spans="1:20" ht="20.25" customHeight="1" x14ac:dyDescent="0.35">
      <c r="A94" s="73"/>
      <c r="B94" s="42" t="s">
        <v>72</v>
      </c>
      <c r="C94" s="43"/>
      <c r="D94" s="74"/>
      <c r="E94" s="75">
        <f t="shared" ref="E94:R94" si="3">SUM(E59:E91)</f>
        <v>88127.33</v>
      </c>
      <c r="F94" s="75">
        <f t="shared" si="3"/>
        <v>90355.44</v>
      </c>
      <c r="G94" s="75">
        <f t="shared" si="3"/>
        <v>83546.03</v>
      </c>
      <c r="H94" s="75">
        <f t="shared" si="3"/>
        <v>89269.92</v>
      </c>
      <c r="I94" s="75">
        <f t="shared" si="3"/>
        <v>87553.209999999992</v>
      </c>
      <c r="J94" s="75">
        <f t="shared" si="3"/>
        <v>89696.570000000022</v>
      </c>
      <c r="K94" s="75">
        <f t="shared" si="3"/>
        <v>87864.49</v>
      </c>
      <c r="L94" s="75">
        <f t="shared" si="3"/>
        <v>103085.45</v>
      </c>
      <c r="M94" s="75">
        <f t="shared" si="3"/>
        <v>106769.71999999999</v>
      </c>
      <c r="N94" s="75">
        <f t="shared" si="3"/>
        <v>0</v>
      </c>
      <c r="O94" s="75">
        <f t="shared" si="3"/>
        <v>0</v>
      </c>
      <c r="P94" s="75">
        <f t="shared" si="3"/>
        <v>0</v>
      </c>
      <c r="Q94" s="46">
        <f t="shared" si="3"/>
        <v>826268.15999999992</v>
      </c>
      <c r="R94" s="46">
        <f t="shared" si="3"/>
        <v>826268.15999999992</v>
      </c>
      <c r="T94" s="27"/>
    </row>
    <row r="95" spans="1:20" ht="31.5" customHeight="1" x14ac:dyDescent="0.25">
      <c r="A95" s="76"/>
      <c r="B95" s="77"/>
      <c r="C95" s="78"/>
      <c r="D95" s="78"/>
      <c r="E95" s="79">
        <f t="shared" ref="E95:P95" si="4">E49+E94</f>
        <v>10324725.689999999</v>
      </c>
      <c r="F95" s="79">
        <f t="shared" si="4"/>
        <v>6870554.4500000011</v>
      </c>
      <c r="G95" s="79">
        <f t="shared" si="4"/>
        <v>66126221.280000001</v>
      </c>
      <c r="H95" s="79">
        <f t="shared" si="4"/>
        <v>19697556.84</v>
      </c>
      <c r="I95" s="79">
        <f t="shared" si="4"/>
        <v>13369423.530000001</v>
      </c>
      <c r="J95" s="79">
        <f t="shared" si="4"/>
        <v>26410584.699999999</v>
      </c>
      <c r="K95" s="79">
        <f t="shared" si="4"/>
        <v>18702219.279999994</v>
      </c>
      <c r="L95" s="79">
        <f t="shared" si="4"/>
        <v>26375637.960000001</v>
      </c>
      <c r="M95" s="79">
        <f t="shared" si="4"/>
        <v>41102447.590000004</v>
      </c>
      <c r="N95" s="79">
        <f t="shared" si="4"/>
        <v>-50708.57</v>
      </c>
      <c r="O95" s="79">
        <f t="shared" si="4"/>
        <v>0</v>
      </c>
      <c r="P95" s="79">
        <f t="shared" si="4"/>
        <v>0</v>
      </c>
      <c r="Q95" s="80"/>
    </row>
    <row r="96" spans="1:20" ht="14.25" customHeight="1" x14ac:dyDescent="0.25">
      <c r="A96" s="76"/>
      <c r="B96" s="77"/>
      <c r="C96" s="78"/>
      <c r="D96" s="78"/>
      <c r="E96" s="80"/>
      <c r="F96" s="80"/>
      <c r="G96" s="80"/>
      <c r="H96" s="80"/>
      <c r="I96" s="81"/>
      <c r="J96" s="81"/>
      <c r="K96" s="80"/>
      <c r="L96" s="80"/>
      <c r="M96" s="80"/>
      <c r="N96" s="80"/>
      <c r="O96" s="80"/>
      <c r="P96" s="80"/>
      <c r="Q96" s="80"/>
    </row>
    <row r="97" spans="1:17" ht="20.100000000000001" customHeight="1" x14ac:dyDescent="0.4">
      <c r="A97" s="12" t="s">
        <v>9</v>
      </c>
      <c r="B97" s="13" t="s">
        <v>73</v>
      </c>
      <c r="C97" s="14"/>
      <c r="D97" s="15" t="s">
        <v>11</v>
      </c>
      <c r="E97" s="16" t="s">
        <v>12</v>
      </c>
      <c r="F97" s="16" t="s">
        <v>13</v>
      </c>
      <c r="G97" s="16" t="s">
        <v>14</v>
      </c>
      <c r="H97" s="16" t="s">
        <v>15</v>
      </c>
      <c r="I97" s="16" t="s">
        <v>16</v>
      </c>
      <c r="J97" s="16" t="s">
        <v>17</v>
      </c>
      <c r="K97" s="16" t="s">
        <v>18</v>
      </c>
      <c r="L97" s="16" t="s">
        <v>19</v>
      </c>
      <c r="M97" s="16" t="s">
        <v>20</v>
      </c>
      <c r="N97" s="16" t="s">
        <v>21</v>
      </c>
      <c r="O97" s="16" t="s">
        <v>22</v>
      </c>
      <c r="P97" s="16" t="s">
        <v>23</v>
      </c>
      <c r="Q97" s="16" t="s">
        <v>74</v>
      </c>
    </row>
    <row r="98" spans="1:17" s="20" customFormat="1" ht="15" customHeight="1" x14ac:dyDescent="0.25">
      <c r="A98" s="104" t="s">
        <v>75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</row>
    <row r="99" spans="1:17" ht="15" customHeight="1" x14ac:dyDescent="0.3">
      <c r="A99" s="21" t="s">
        <v>33</v>
      </c>
      <c r="B99" s="22" t="s">
        <v>34</v>
      </c>
      <c r="C99" s="23"/>
      <c r="D99" s="24" t="s">
        <v>30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-46.39</v>
      </c>
      <c r="K99" s="67">
        <v>0</v>
      </c>
      <c r="L99" s="67">
        <v>-196.25</v>
      </c>
      <c r="M99" s="67">
        <v>0</v>
      </c>
      <c r="N99" s="67"/>
      <c r="O99" s="67"/>
      <c r="P99" s="67"/>
      <c r="Q99" s="68">
        <f>E99+F99+G99+H99+I99+J99+K99+L99+M99+N99+O99+P99</f>
        <v>-242.64</v>
      </c>
    </row>
    <row r="100" spans="1:17" ht="6.75" customHeight="1" x14ac:dyDescent="0.3">
      <c r="A100" s="82"/>
      <c r="B100" s="82"/>
      <c r="C100" s="83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</row>
    <row r="101" spans="1:17" ht="15" customHeight="1" x14ac:dyDescent="0.3">
      <c r="A101" s="21" t="s">
        <v>35</v>
      </c>
      <c r="B101" s="22" t="s">
        <v>36</v>
      </c>
      <c r="C101" s="23"/>
      <c r="D101" s="24" t="s">
        <v>30</v>
      </c>
      <c r="E101" s="67">
        <v>0</v>
      </c>
      <c r="F101" s="67">
        <v>-10.28</v>
      </c>
      <c r="G101" s="67">
        <v>-1098.73</v>
      </c>
      <c r="H101" s="67">
        <v>-212.56</v>
      </c>
      <c r="I101" s="67">
        <v>0</v>
      </c>
      <c r="J101" s="67">
        <v>-20.56</v>
      </c>
      <c r="K101" s="67">
        <v>-1062.75</v>
      </c>
      <c r="L101" s="67">
        <v>-20.56</v>
      </c>
      <c r="M101" s="67">
        <v>-106.28</v>
      </c>
      <c r="N101" s="67"/>
      <c r="O101" s="67"/>
      <c r="P101" s="67"/>
      <c r="Q101" s="68">
        <f>SUM(E101:P101)</f>
        <v>-2531.7200000000003</v>
      </c>
    </row>
    <row r="102" spans="1:17" ht="6.75" customHeight="1" x14ac:dyDescent="0.3">
      <c r="A102" s="29"/>
      <c r="B102" s="30"/>
      <c r="C102" s="31"/>
      <c r="D102" s="32"/>
      <c r="E102" s="8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4"/>
    </row>
    <row r="103" spans="1:17" s="20" customFormat="1" ht="15" customHeight="1" x14ac:dyDescent="0.3">
      <c r="A103" s="21" t="s">
        <v>61</v>
      </c>
      <c r="B103" s="22" t="s">
        <v>76</v>
      </c>
      <c r="C103" s="23"/>
      <c r="D103" s="24" t="s">
        <v>30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/>
      <c r="O103" s="67"/>
      <c r="P103" s="67"/>
      <c r="Q103" s="68">
        <f>E103+F103+G103+H103+I103+J103+K103+L103+M103+N103+O103+P103</f>
        <v>0</v>
      </c>
    </row>
    <row r="104" spans="1:17" ht="6.75" customHeight="1" x14ac:dyDescent="0.3">
      <c r="A104" s="29"/>
      <c r="B104" s="30"/>
      <c r="C104" s="31"/>
      <c r="D104" s="32"/>
      <c r="E104" s="8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</row>
    <row r="105" spans="1:17" ht="15" customHeight="1" x14ac:dyDescent="0.3">
      <c r="A105" s="21" t="s">
        <v>61</v>
      </c>
      <c r="B105" s="22" t="s">
        <v>62</v>
      </c>
      <c r="C105" s="23"/>
      <c r="D105" s="24" t="s">
        <v>29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/>
      <c r="O105" s="67"/>
      <c r="P105" s="67"/>
      <c r="Q105" s="68">
        <f>E105+F105+G105+H105+I105+J105+K105+L105+M105+N105+O105+P105</f>
        <v>0</v>
      </c>
    </row>
    <row r="106" spans="1:17" ht="6.75" customHeight="1" x14ac:dyDescent="0.3">
      <c r="A106" s="29"/>
      <c r="B106" s="30"/>
      <c r="C106" s="31"/>
      <c r="D106" s="3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4"/>
    </row>
    <row r="107" spans="1:17" ht="15" customHeight="1" x14ac:dyDescent="0.3">
      <c r="A107" s="21" t="s">
        <v>77</v>
      </c>
      <c r="B107" s="22" t="s">
        <v>70</v>
      </c>
      <c r="C107" s="23"/>
      <c r="D107" s="24" t="s">
        <v>30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/>
      <c r="O107" s="67"/>
      <c r="P107" s="67"/>
      <c r="Q107" s="68">
        <f>E107+F107+G107+H107+I107+J107+K107+L107+M107+N107+O107+P107</f>
        <v>0</v>
      </c>
    </row>
    <row r="108" spans="1:17" ht="6.75" customHeight="1" x14ac:dyDescent="0.3">
      <c r="A108" s="82"/>
      <c r="B108" s="82"/>
      <c r="C108" s="83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</row>
    <row r="109" spans="1:17" ht="15" customHeight="1" x14ac:dyDescent="0.3">
      <c r="A109" s="21" t="s">
        <v>37</v>
      </c>
      <c r="B109" s="22" t="s">
        <v>38</v>
      </c>
      <c r="C109" s="23">
        <v>442419906</v>
      </c>
      <c r="D109" s="24" t="s">
        <v>30</v>
      </c>
      <c r="E109" s="67">
        <v>-674826.7</v>
      </c>
      <c r="F109" s="67">
        <v>-840553.86</v>
      </c>
      <c r="G109" s="67">
        <v>-1164425.3500000001</v>
      </c>
      <c r="H109" s="67">
        <v>-2478221</v>
      </c>
      <c r="I109" s="67">
        <v>-956952.43</v>
      </c>
      <c r="J109" s="67">
        <v>-3602711.01</v>
      </c>
      <c r="K109" s="67">
        <v>-1684421.88</v>
      </c>
      <c r="L109" s="67">
        <v>-912469.18</v>
      </c>
      <c r="M109" s="67">
        <v>-817044.94</v>
      </c>
      <c r="N109" s="67"/>
      <c r="O109" s="67"/>
      <c r="P109" s="67"/>
      <c r="Q109" s="68">
        <f>E109+F109+G109+H109+I109+J109+K109+L109+M109+N109+O109+P109</f>
        <v>-13131626.35</v>
      </c>
    </row>
    <row r="110" spans="1:17" ht="6.75" customHeight="1" x14ac:dyDescent="0.3">
      <c r="A110" s="29"/>
      <c r="B110" s="30"/>
      <c r="C110" s="31"/>
      <c r="D110" s="32"/>
      <c r="E110" s="69"/>
      <c r="F110" s="69"/>
      <c r="G110" s="69"/>
      <c r="H110" s="69"/>
      <c r="I110" s="82"/>
      <c r="J110" s="69"/>
      <c r="K110" s="69"/>
      <c r="L110" s="69"/>
      <c r="M110" s="69"/>
      <c r="N110" s="69"/>
      <c r="O110" s="69"/>
      <c r="P110" s="69"/>
      <c r="Q110" s="70"/>
    </row>
    <row r="111" spans="1:17" ht="15" customHeight="1" x14ac:dyDescent="0.3">
      <c r="A111" s="21" t="s">
        <v>37</v>
      </c>
      <c r="B111" s="22" t="s">
        <v>38</v>
      </c>
      <c r="C111" s="23">
        <v>442419906</v>
      </c>
      <c r="D111" s="24" t="s">
        <v>29</v>
      </c>
      <c r="E111" s="67">
        <v>0</v>
      </c>
      <c r="F111" s="67">
        <v>0</v>
      </c>
      <c r="G111" s="67">
        <v>0</v>
      </c>
      <c r="H111" s="67">
        <v>0</v>
      </c>
      <c r="I111" s="67">
        <v>-1127.5899999999999</v>
      </c>
      <c r="J111" s="67">
        <v>0</v>
      </c>
      <c r="K111" s="67">
        <v>0</v>
      </c>
      <c r="L111" s="67">
        <v>0</v>
      </c>
      <c r="M111" s="67">
        <v>0</v>
      </c>
      <c r="N111" s="67"/>
      <c r="O111" s="67"/>
      <c r="P111" s="67"/>
      <c r="Q111" s="68">
        <f>E111+F111+G111+H111+I111+J111+K111+L111+M111+N111+O111+P111</f>
        <v>-1127.5899999999999</v>
      </c>
    </row>
    <row r="112" spans="1:17" ht="6.75" customHeight="1" x14ac:dyDescent="0.3">
      <c r="A112" s="29"/>
      <c r="B112" s="30"/>
      <c r="C112" s="31"/>
      <c r="D112" s="32"/>
      <c r="E112" s="69"/>
      <c r="F112" s="69"/>
      <c r="G112" s="69"/>
      <c r="H112" s="69"/>
      <c r="I112" s="82"/>
      <c r="J112" s="69"/>
      <c r="K112" s="69"/>
      <c r="L112" s="69"/>
      <c r="M112" s="69"/>
      <c r="N112" s="69"/>
      <c r="O112" s="69"/>
      <c r="P112" s="69"/>
      <c r="Q112" s="70"/>
    </row>
    <row r="113" spans="1:18" ht="15" customHeight="1" x14ac:dyDescent="0.3">
      <c r="A113" s="21" t="s">
        <v>78</v>
      </c>
      <c r="B113" s="22" t="s">
        <v>79</v>
      </c>
      <c r="C113" s="23"/>
      <c r="D113" s="24" t="s">
        <v>31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/>
      <c r="O113" s="67"/>
      <c r="P113" s="67"/>
      <c r="Q113" s="68">
        <f>E113+F113+G113+H113+I113+J113+K113+L113+M113+N113+O113+P113</f>
        <v>0</v>
      </c>
    </row>
    <row r="114" spans="1:18" ht="6.75" customHeight="1" x14ac:dyDescent="0.3">
      <c r="A114" s="29"/>
      <c r="B114" s="30"/>
      <c r="C114" s="31"/>
      <c r="D114" s="32"/>
      <c r="E114" s="82"/>
      <c r="F114" s="82"/>
      <c r="G114" s="82"/>
      <c r="H114" s="82"/>
      <c r="I114" s="69"/>
      <c r="J114" s="69"/>
      <c r="K114" s="69"/>
      <c r="L114" s="69"/>
      <c r="M114" s="69"/>
      <c r="N114" s="69"/>
      <c r="O114" s="69"/>
      <c r="P114" s="69"/>
      <c r="Q114" s="70"/>
    </row>
    <row r="115" spans="1:18" ht="15" customHeight="1" x14ac:dyDescent="0.3">
      <c r="A115" s="21" t="s">
        <v>78</v>
      </c>
      <c r="B115" s="22" t="s">
        <v>80</v>
      </c>
      <c r="C115" s="23"/>
      <c r="D115" s="24" t="s">
        <v>81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/>
      <c r="O115" s="67"/>
      <c r="P115" s="67"/>
      <c r="Q115" s="68">
        <f>E115+F115+G115+H115+I115+J115+K115+L115+M115+N115+O115+P115</f>
        <v>0</v>
      </c>
    </row>
    <row r="116" spans="1:18" ht="6.75" customHeight="1" x14ac:dyDescent="0.3">
      <c r="A116" s="29"/>
      <c r="B116" s="30"/>
      <c r="C116" s="31"/>
      <c r="D116" s="32"/>
      <c r="E116" s="82"/>
      <c r="F116" s="82"/>
      <c r="G116" s="82"/>
      <c r="H116" s="82"/>
      <c r="I116" s="69"/>
      <c r="J116" s="69"/>
      <c r="K116" s="69"/>
      <c r="L116" s="69"/>
      <c r="M116" s="69"/>
      <c r="N116" s="69"/>
      <c r="O116" s="69"/>
      <c r="P116" s="69"/>
      <c r="Q116" s="70"/>
    </row>
    <row r="117" spans="1:18" ht="14.25" customHeight="1" x14ac:dyDescent="0.3">
      <c r="A117" s="36"/>
      <c r="B117" s="37" t="s">
        <v>50</v>
      </c>
      <c r="C117" s="38"/>
      <c r="D117" s="72"/>
      <c r="E117" s="40" t="s">
        <v>12</v>
      </c>
      <c r="F117" s="40" t="s">
        <v>13</v>
      </c>
      <c r="G117" s="40" t="s">
        <v>14</v>
      </c>
      <c r="H117" s="40" t="s">
        <v>15</v>
      </c>
      <c r="I117" s="40" t="s">
        <v>16</v>
      </c>
      <c r="J117" s="40" t="s">
        <v>17</v>
      </c>
      <c r="K117" s="40" t="s">
        <v>18</v>
      </c>
      <c r="L117" s="40" t="s">
        <v>19</v>
      </c>
      <c r="M117" s="40" t="s">
        <v>20</v>
      </c>
      <c r="N117" s="40" t="s">
        <v>21</v>
      </c>
      <c r="O117" s="40" t="s">
        <v>22</v>
      </c>
      <c r="P117" s="40" t="s">
        <v>23</v>
      </c>
      <c r="Q117" s="40"/>
    </row>
    <row r="118" spans="1:18" ht="20.25" customHeight="1" x14ac:dyDescent="0.35">
      <c r="A118" s="73"/>
      <c r="B118" s="42" t="s">
        <v>82</v>
      </c>
      <c r="C118" s="43"/>
      <c r="D118" s="74"/>
      <c r="E118" s="75">
        <f t="shared" ref="E118:Q118" si="5">SUM(E99:E116)</f>
        <v>-674826.7</v>
      </c>
      <c r="F118" s="75">
        <f t="shared" si="5"/>
        <v>-840564.14</v>
      </c>
      <c r="G118" s="75">
        <f t="shared" si="5"/>
        <v>-1165524.08</v>
      </c>
      <c r="H118" s="75">
        <f t="shared" si="5"/>
        <v>-2478433.56</v>
      </c>
      <c r="I118" s="75">
        <f t="shared" si="5"/>
        <v>-958080.02</v>
      </c>
      <c r="J118" s="75">
        <f t="shared" si="5"/>
        <v>-3602777.96</v>
      </c>
      <c r="K118" s="75">
        <f t="shared" si="5"/>
        <v>-1685484.63</v>
      </c>
      <c r="L118" s="75">
        <f t="shared" si="5"/>
        <v>-912685.99000000011</v>
      </c>
      <c r="M118" s="75">
        <f t="shared" si="5"/>
        <v>-817151.22</v>
      </c>
      <c r="N118" s="75">
        <f t="shared" si="5"/>
        <v>0</v>
      </c>
      <c r="O118" s="75">
        <f t="shared" si="5"/>
        <v>0</v>
      </c>
      <c r="P118" s="75">
        <f t="shared" si="5"/>
        <v>0</v>
      </c>
      <c r="Q118" s="84">
        <f t="shared" si="5"/>
        <v>-13135528.299999999</v>
      </c>
    </row>
    <row r="119" spans="1:18" s="20" customFormat="1" ht="8.25" customHeight="1" x14ac:dyDescent="0.3">
      <c r="A119" s="30"/>
      <c r="B119" s="85"/>
      <c r="C119" s="31"/>
      <c r="D119" s="31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</row>
    <row r="120" spans="1:18" ht="20.399999999999999" customHeight="1" x14ac:dyDescent="0.35">
      <c r="A120" s="63"/>
      <c r="B120" s="87" t="s">
        <v>83</v>
      </c>
      <c r="C120" s="88"/>
      <c r="D120" s="64"/>
      <c r="E120" s="89">
        <f t="shared" ref="E120:N120" si="6">E49+E55+E94+E118</f>
        <v>9649898.9900000002</v>
      </c>
      <c r="F120" s="89">
        <f t="shared" si="6"/>
        <v>6029990.3100000015</v>
      </c>
      <c r="G120" s="89">
        <f t="shared" si="6"/>
        <v>64960697.200000003</v>
      </c>
      <c r="H120" s="89">
        <f t="shared" si="6"/>
        <v>17219123.280000001</v>
      </c>
      <c r="I120" s="89">
        <f t="shared" si="6"/>
        <v>12411343.510000002</v>
      </c>
      <c r="J120" s="89">
        <f t="shared" si="6"/>
        <v>22807806.739999998</v>
      </c>
      <c r="K120" s="89">
        <f t="shared" si="6"/>
        <v>17016734.649999995</v>
      </c>
      <c r="L120" s="89">
        <f t="shared" si="6"/>
        <v>25462951.970000003</v>
      </c>
      <c r="M120" s="89">
        <f t="shared" si="6"/>
        <v>40285296.370000005</v>
      </c>
      <c r="N120" s="89">
        <f t="shared" si="6"/>
        <v>-50708.57</v>
      </c>
      <c r="O120" s="89">
        <f>O49+O94+O118</f>
        <v>0</v>
      </c>
      <c r="P120" s="89">
        <f>P49+P94+P118</f>
        <v>0</v>
      </c>
      <c r="Q120" s="90">
        <f>Q49+Q55+Q94+Q118</f>
        <v>215676333.44999996</v>
      </c>
      <c r="R120" s="90">
        <f>R49+R55+R94+R118</f>
        <v>215676333.44999999</v>
      </c>
    </row>
    <row r="121" spans="1:18" x14ac:dyDescent="0.25">
      <c r="A121" s="91"/>
      <c r="B121" s="91"/>
      <c r="C121" s="92"/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</row>
    <row r="122" spans="1:18" ht="18" x14ac:dyDescent="0.35">
      <c r="A122" s="91"/>
      <c r="B122" s="94" t="s">
        <v>84</v>
      </c>
      <c r="C122" s="95"/>
      <c r="D122" s="92" t="s">
        <v>85</v>
      </c>
      <c r="E122" s="89">
        <v>9649985.3100000005</v>
      </c>
      <c r="F122" s="89">
        <v>6029990.3099999996</v>
      </c>
      <c r="G122" s="89">
        <v>64960697.200000003</v>
      </c>
      <c r="H122" s="89">
        <v>17219123.280000001</v>
      </c>
      <c r="I122" s="89">
        <v>12411343.51</v>
      </c>
      <c r="J122" s="89">
        <v>22807806.739999998</v>
      </c>
      <c r="K122" s="89">
        <v>17016734.649999999</v>
      </c>
      <c r="L122" s="89">
        <v>25462951.969999999</v>
      </c>
      <c r="M122" s="89">
        <v>40285296.369999997</v>
      </c>
      <c r="N122" s="89">
        <v>9544828.8800000008</v>
      </c>
      <c r="O122" s="89"/>
      <c r="P122" s="93" t="s">
        <v>86</v>
      </c>
      <c r="Q122" s="90">
        <v>215676333.44999999</v>
      </c>
      <c r="R122" s="90">
        <f>Q122</f>
        <v>215676333.44999999</v>
      </c>
    </row>
    <row r="124" spans="1:18" ht="18" x14ac:dyDescent="0.35">
      <c r="E124" s="2">
        <f t="shared" ref="E124:M124" si="7">E122-E120</f>
        <v>86.320000000298023</v>
      </c>
      <c r="F124" s="2">
        <f t="shared" si="7"/>
        <v>0</v>
      </c>
      <c r="G124" s="2">
        <f t="shared" si="7"/>
        <v>0</v>
      </c>
      <c r="H124" s="2">
        <f t="shared" si="7"/>
        <v>0</v>
      </c>
      <c r="I124" s="2">
        <f t="shared" si="7"/>
        <v>0</v>
      </c>
      <c r="J124" s="2">
        <f t="shared" si="7"/>
        <v>0</v>
      </c>
      <c r="K124" s="2">
        <f t="shared" si="7"/>
        <v>0</v>
      </c>
      <c r="L124" s="2">
        <f t="shared" si="7"/>
        <v>0</v>
      </c>
      <c r="M124" s="2">
        <f t="shared" si="7"/>
        <v>0</v>
      </c>
      <c r="O124" s="2">
        <f>O122-O120</f>
        <v>0</v>
      </c>
      <c r="P124" s="2" t="s">
        <v>87</v>
      </c>
      <c r="Q124" s="90">
        <f>Q120-Q122</f>
        <v>0</v>
      </c>
      <c r="R124" s="90">
        <f>R120-R122</f>
        <v>0</v>
      </c>
    </row>
    <row r="126" spans="1:18" x14ac:dyDescent="0.25">
      <c r="I126" s="96">
        <v>34318192.969999999</v>
      </c>
      <c r="J126" s="97">
        <v>45065</v>
      </c>
      <c r="Q126" s="96"/>
    </row>
    <row r="127" spans="1:18" x14ac:dyDescent="0.25">
      <c r="I127" s="96">
        <v>47118336.039999999</v>
      </c>
      <c r="J127" s="97">
        <v>45068</v>
      </c>
    </row>
    <row r="128" spans="1:18" x14ac:dyDescent="0.25">
      <c r="I128" s="96">
        <f>SUM(I126:I127)</f>
        <v>81436529.00999999</v>
      </c>
    </row>
  </sheetData>
  <sheetProtection selectLockedCells="1" selectUnlockedCells="1"/>
  <mergeCells count="8">
    <mergeCell ref="A58:R58"/>
    <mergeCell ref="A98:Q98"/>
    <mergeCell ref="A1:R1"/>
    <mergeCell ref="A2:Q2"/>
    <mergeCell ref="A3:Q3"/>
    <mergeCell ref="A4:Q4"/>
    <mergeCell ref="A9:Q9"/>
    <mergeCell ref="R14:R16"/>
  </mergeCells>
  <printOptions horizontalCentered="1" verticalCentered="1"/>
  <pageMargins left="0" right="0" top="0" bottom="0" header="0.51180555555555551" footer="0.51180555555555551"/>
  <pageSetup paperSize="9" scale="40" orientation="landscape" useFirstPageNumber="1" horizontalDpi="300" verticalDpi="300"/>
  <headerFooter alignWithMargins="0"/>
  <rowBreaks count="1" manualBreakCount="1">
    <brk id="5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RECEITAS BASE SIR</vt:lpstr>
      <vt:lpstr>'RECEITAS BASE SIR'!Area_de_impressao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Possan Foschiera</dc:creator>
  <cp:lastModifiedBy>Claudia Possan Foschiera</cp:lastModifiedBy>
  <dcterms:created xsi:type="dcterms:W3CDTF">2023-12-04T14:20:46Z</dcterms:created>
  <dcterms:modified xsi:type="dcterms:W3CDTF">2023-12-04T14:20:46Z</dcterms:modified>
</cp:coreProperties>
</file>