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8_{67C12F07-9381-4DB2-8AD0-3B6058146B72}" xr6:coauthVersionLast="47" xr6:coauthVersionMax="47" xr10:uidLastSave="{00000000-0000-0000-0000-000000000000}"/>
  <bookViews>
    <workbookView xWindow="-108" yWindow="-108" windowWidth="23256" windowHeight="12456" tabRatio="991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33" i="1" s="1"/>
  <c r="D9" i="1"/>
  <c r="D8" i="1" s="1"/>
  <c r="D33" i="1" s="1"/>
  <c r="E9" i="1"/>
  <c r="F9" i="1"/>
  <c r="G9" i="1"/>
  <c r="H9" i="1"/>
  <c r="J9" i="1"/>
  <c r="K9" i="1"/>
  <c r="L9" i="1"/>
  <c r="M9" i="1"/>
  <c r="N9" i="1"/>
  <c r="H10" i="1"/>
  <c r="I10" i="1"/>
  <c r="I9" i="1" s="1"/>
  <c r="K10" i="1"/>
  <c r="M10" i="1"/>
  <c r="H11" i="1"/>
  <c r="I11" i="1"/>
  <c r="K11" i="1"/>
  <c r="M11" i="1"/>
  <c r="H12" i="1"/>
  <c r="I12" i="1"/>
  <c r="K12" i="1"/>
  <c r="M12" i="1"/>
  <c r="H13" i="1"/>
  <c r="I13" i="1"/>
  <c r="K13" i="1"/>
  <c r="M13" i="1"/>
  <c r="D14" i="1"/>
  <c r="E14" i="1"/>
  <c r="E8" i="1" s="1"/>
  <c r="E33" i="1" s="1"/>
  <c r="F14" i="1"/>
  <c r="F8" i="1" s="1"/>
  <c r="F33" i="1" s="1"/>
  <c r="G14" i="1"/>
  <c r="G8" i="1" s="1"/>
  <c r="H14" i="1"/>
  <c r="J14" i="1"/>
  <c r="J8" i="1" s="1"/>
  <c r="K14" i="1"/>
  <c r="L14" i="1"/>
  <c r="L8" i="1" s="1"/>
  <c r="M14" i="1"/>
  <c r="N14" i="1"/>
  <c r="H15" i="1"/>
  <c r="I15" i="1"/>
  <c r="K15" i="1"/>
  <c r="M15" i="1"/>
  <c r="H16" i="1"/>
  <c r="I16" i="1"/>
  <c r="K16" i="1"/>
  <c r="M16" i="1"/>
  <c r="H17" i="1"/>
  <c r="I17" i="1"/>
  <c r="I14" i="1" s="1"/>
  <c r="K17" i="1"/>
  <c r="M17" i="1"/>
  <c r="H18" i="1"/>
  <c r="I18" i="1"/>
  <c r="K18" i="1"/>
  <c r="M18" i="1"/>
  <c r="H19" i="1"/>
  <c r="I19" i="1"/>
  <c r="K19" i="1"/>
  <c r="M19" i="1"/>
  <c r="H20" i="1"/>
  <c r="I20" i="1"/>
  <c r="K20" i="1"/>
  <c r="M20" i="1"/>
  <c r="H21" i="1"/>
  <c r="I21" i="1"/>
  <c r="K21" i="1"/>
  <c r="M21" i="1"/>
  <c r="H22" i="1"/>
  <c r="I22" i="1"/>
  <c r="K22" i="1"/>
  <c r="M22" i="1"/>
  <c r="H23" i="1"/>
  <c r="I23" i="1"/>
  <c r="K23" i="1"/>
  <c r="M23" i="1"/>
  <c r="H24" i="1"/>
  <c r="I24" i="1"/>
  <c r="K24" i="1"/>
  <c r="M24" i="1"/>
  <c r="H25" i="1"/>
  <c r="I25" i="1"/>
  <c r="K25" i="1"/>
  <c r="M25" i="1"/>
  <c r="H26" i="1"/>
  <c r="I26" i="1"/>
  <c r="K26" i="1"/>
  <c r="M26" i="1"/>
  <c r="H27" i="1"/>
  <c r="I27" i="1"/>
  <c r="K27" i="1"/>
  <c r="M27" i="1"/>
  <c r="D28" i="1"/>
  <c r="E28" i="1"/>
  <c r="M28" i="1" s="1"/>
  <c r="F28" i="1"/>
  <c r="G28" i="1"/>
  <c r="H28" i="1"/>
  <c r="I28" i="1"/>
  <c r="J28" i="1"/>
  <c r="K28" i="1" s="1"/>
  <c r="L28" i="1"/>
  <c r="N28" i="1"/>
  <c r="D29" i="1"/>
  <c r="E29" i="1"/>
  <c r="M29" i="1" s="1"/>
  <c r="F29" i="1"/>
  <c r="G29" i="1"/>
  <c r="H29" i="1"/>
  <c r="I29" i="1"/>
  <c r="J29" i="1"/>
  <c r="K29" i="1"/>
  <c r="L29" i="1"/>
  <c r="N29" i="1"/>
  <c r="I30" i="1"/>
  <c r="I31" i="1"/>
  <c r="M31" i="1"/>
  <c r="H32" i="1"/>
  <c r="I32" i="1"/>
  <c r="K32" i="1"/>
  <c r="M32" i="1"/>
  <c r="L33" i="1" l="1"/>
  <c r="M33" i="1" s="1"/>
  <c r="M8" i="1"/>
  <c r="J33" i="1"/>
  <c r="K33" i="1" s="1"/>
  <c r="K8" i="1"/>
  <c r="G33" i="1"/>
  <c r="H33" i="1" s="1"/>
  <c r="H8" i="1"/>
  <c r="I8" i="1"/>
  <c r="I33" i="1" s="1"/>
</calcChain>
</file>

<file path=xl/sharedStrings.xml><?xml version="1.0" encoding="utf-8"?>
<sst xmlns="http://schemas.openxmlformats.org/spreadsheetml/2006/main" count="54" uniqueCount="46">
  <si>
    <t>DOTAÇÃO ORÇAMENTÁRIA INICIAL (-) EXECUÇÃO: EMPENHAMENTO, LIQUIDAÇÃO E PAGAMENTO.</t>
  </si>
  <si>
    <t>MÊS: SETEMBRO/2023</t>
  </si>
  <si>
    <t>Dotação Inicial</t>
  </si>
  <si>
    <t>Dotação atual</t>
  </si>
  <si>
    <t>Indisponível</t>
  </si>
  <si>
    <t>Empenhado</t>
  </si>
  <si>
    <t>Empenhado  %</t>
  </si>
  <si>
    <t>Disponível</t>
  </si>
  <si>
    <t>Liquidado</t>
  </si>
  <si>
    <t>Liquidado %</t>
  </si>
  <si>
    <t>Pago</t>
  </si>
  <si>
    <t>Pago %</t>
  </si>
  <si>
    <t xml:space="preserve">Pago de Restos </t>
  </si>
  <si>
    <t>Cat.</t>
  </si>
  <si>
    <t>Grupo</t>
  </si>
  <si>
    <t>Elemento</t>
  </si>
  <si>
    <t>d</t>
  </si>
  <si>
    <t xml:space="preserve">d </t>
  </si>
  <si>
    <t>f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</si>
  <si>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</si>
  <si>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</si>
  <si>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</si>
  <si>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</si>
  <si>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</si>
  <si>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319016 - OUTRAS DESP. VARIÁVEIS - H.EXTRAS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</si>
  <si>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</si>
  <si>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</si>
  <si>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</si>
  <si>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</si>
  <si>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</si>
  <si>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</si>
  <si>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</si>
  <si>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OUTROS-PJ</t>
  </si>
  <si>
    <t>339039 - OUTROS SERVICOS DE TERCEIROS-PJ</t>
  </si>
  <si>
    <t>339040 - DESPESAS COM TECNOLOGIA DA INFORMAÇÃO</t>
  </si>
  <si>
    <t>339047 - OBRIGACOES TRIBUTARIAS E CONTRIBUTIVAS</t>
  </si>
  <si>
    <t>339050 - SERVICOS DE UTILIDADE PUBLICA</t>
  </si>
  <si>
    <t>339092 - DESPESAS EXERCÍCIOS ANTERIORES</t>
  </si>
  <si>
    <t>339093 - INDENIZAÇÕES/RESTITUIÇÕES</t>
  </si>
  <si>
    <t>4 - DESPESAS DE CAPITAL</t>
  </si>
  <si>
    <t>44 - INVESTIMENTOS</t>
  </si>
  <si>
    <t>449051 - OBRAS E INSTALAÇÕES</t>
  </si>
  <si>
    <t>449052 - EQUIPAMENTOS E MATERIAL PERMANENTE</t>
  </si>
  <si>
    <t>459061 - AQUISIÇÃO DE IMOVEL</t>
  </si>
  <si>
    <t>Soma</t>
  </si>
  <si>
    <t>FONTE: SIAFEM E SIGEO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</si>
</sst>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9" x14ac:knownFonts="1">
    <font>
      <sz val="12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8"/>
      <color indexed="8"/>
      <name val="Calibri"/>
      <family val="2"/>
    </font>
    <font>
      <sz val="12"/>
      <color indexed="8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51"/>
        <bgColor indexed="13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4" fontId="8" fillId="0" borderId="0" applyFill="0" applyBorder="0" applyAlignment="0" applyProtection="0"/>
    <xf numFmtId="0" fontId="1" fillId="0" borderId="0"/>
  </cellStyleXfs>
  <cellXfs count="48">
    <xf numFmtId="0" fontId="0" fillId="0" borderId="0" xfId="0"/>
    <xf numFmtId="164" fontId="0" fillId="0" borderId="0" xfId="1" applyFont="1" applyFill="1" applyBorder="1" applyAlignment="1" applyProtection="1"/>
    <xf numFmtId="0" fontId="0" fillId="0" borderId="0" xfId="0" applyAlignment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2" fillId="0" borderId="0" xfId="0" applyFont="1"/>
    <xf numFmtId="164" fontId="3" fillId="2" borderId="1" xfId="1" applyFont="1" applyFill="1" applyBorder="1" applyAlignment="1" applyProtection="1">
      <alignment horizontal="center" vertical="center"/>
    </xf>
    <xf numFmtId="164" fontId="3" fillId="2" borderId="1" xfId="1" applyFont="1" applyFill="1" applyBorder="1" applyAlignment="1" applyProtection="1">
      <alignment horizontal="center" vertical="center" wrapText="1"/>
    </xf>
    <xf numFmtId="164" fontId="3" fillId="3" borderId="1" xfId="1" applyFont="1" applyFill="1" applyBorder="1" applyAlignment="1" applyProtection="1">
      <alignment horizontal="center" vertical="center"/>
    </xf>
    <xf numFmtId="164" fontId="4" fillId="3" borderId="1" xfId="1" applyFont="1" applyFill="1" applyBorder="1" applyAlignment="1" applyProtection="1">
      <alignment horizontal="center" vertical="center" wrapText="1"/>
    </xf>
    <xf numFmtId="164" fontId="3" fillId="4" borderId="1" xfId="1" applyFont="1" applyFill="1" applyBorder="1" applyAlignment="1" applyProtection="1">
      <alignment horizontal="center" vertical="center"/>
    </xf>
    <xf numFmtId="164" fontId="4" fillId="4" borderId="1" xfId="1" applyFont="1" applyFill="1" applyBorder="1" applyAlignment="1" applyProtection="1">
      <alignment horizontal="center" vertical="center"/>
    </xf>
    <xf numFmtId="0" fontId="3" fillId="5" borderId="2" xfId="2" applyFont="1" applyFill="1" applyBorder="1" applyAlignment="1">
      <alignment horizontal="center" vertical="top"/>
    </xf>
    <xf numFmtId="0" fontId="3" fillId="6" borderId="1" xfId="2" applyFont="1" applyFill="1" applyBorder="1" applyAlignment="1">
      <alignment horizontal="center" vertical="top"/>
    </xf>
    <xf numFmtId="0" fontId="3" fillId="2" borderId="1" xfId="2" applyFont="1" applyFill="1" applyBorder="1" applyAlignment="1">
      <alignment horizontal="center" vertical="top" wrapText="1"/>
    </xf>
    <xf numFmtId="164" fontId="5" fillId="0" borderId="1" xfId="1" applyFont="1" applyFill="1" applyBorder="1" applyAlignment="1" applyProtection="1">
      <alignment horizontal="center" vertical="top"/>
    </xf>
    <xf numFmtId="0" fontId="3" fillId="5" borderId="3" xfId="2" applyFont="1" applyFill="1" applyBorder="1" applyAlignment="1">
      <alignment horizontal="left" vertical="top"/>
    </xf>
    <xf numFmtId="0" fontId="3" fillId="5" borderId="1" xfId="2" applyFont="1" applyFill="1" applyBorder="1" applyAlignment="1">
      <alignment horizontal="left" vertical="top"/>
    </xf>
    <xf numFmtId="4" fontId="3" fillId="5" borderId="1" xfId="1" applyNumberFormat="1" applyFont="1" applyFill="1" applyBorder="1" applyAlignment="1" applyProtection="1">
      <alignment horizontal="right" vertical="top"/>
    </xf>
    <xf numFmtId="10" fontId="3" fillId="5" borderId="1" xfId="2" applyNumberFormat="1" applyFont="1" applyFill="1" applyBorder="1" applyAlignment="1">
      <alignment horizontal="center" vertical="top"/>
    </xf>
    <xf numFmtId="10" fontId="3" fillId="5" borderId="1" xfId="1" applyNumberFormat="1" applyFont="1" applyFill="1" applyBorder="1" applyAlignment="1" applyProtection="1">
      <alignment horizontal="center" vertical="top"/>
    </xf>
    <xf numFmtId="0" fontId="3" fillId="6" borderId="2" xfId="2" applyFont="1" applyFill="1" applyBorder="1" applyAlignment="1">
      <alignment horizontal="left" vertical="top"/>
    </xf>
    <xf numFmtId="0" fontId="3" fillId="7" borderId="1" xfId="2" applyFont="1" applyFill="1" applyBorder="1" applyAlignment="1">
      <alignment horizontal="left" vertical="top"/>
    </xf>
    <xf numFmtId="4" fontId="3" fillId="7" borderId="1" xfId="1" applyNumberFormat="1" applyFont="1" applyFill="1" applyBorder="1" applyAlignment="1" applyProtection="1">
      <alignment horizontal="right" vertical="top"/>
    </xf>
    <xf numFmtId="10" fontId="3" fillId="7" borderId="1" xfId="2" applyNumberFormat="1" applyFont="1" applyFill="1" applyBorder="1" applyAlignment="1">
      <alignment horizontal="center" vertical="top"/>
    </xf>
    <xf numFmtId="10" fontId="3" fillId="7" borderId="1" xfId="1" applyNumberFormat="1" applyFont="1" applyFill="1" applyBorder="1" applyAlignment="1" applyProtection="1">
      <alignment horizontal="center" vertical="top"/>
    </xf>
    <xf numFmtId="0" fontId="6" fillId="0" borderId="0" xfId="0" applyFont="1"/>
    <xf numFmtId="0" fontId="5" fillId="6" borderId="3" xfId="2" applyFont="1" applyFill="1" applyBorder="1" applyAlignment="1">
      <alignment horizontal="left" vertical="top"/>
    </xf>
    <xf numFmtId="0" fontId="5" fillId="2" borderId="1" xfId="2" applyFont="1" applyFill="1" applyBorder="1" applyAlignment="1">
      <alignment horizontal="left" vertical="top" wrapText="1"/>
    </xf>
    <xf numFmtId="4" fontId="5" fillId="2" borderId="1" xfId="1" applyNumberFormat="1" applyFont="1" applyFill="1" applyBorder="1" applyAlignment="1" applyProtection="1">
      <alignment horizontal="right" vertical="top"/>
    </xf>
    <xf numFmtId="4" fontId="5" fillId="3" borderId="1" xfId="1" applyNumberFormat="1" applyFont="1" applyFill="1" applyBorder="1" applyAlignment="1" applyProtection="1">
      <alignment horizontal="right" vertical="top"/>
    </xf>
    <xf numFmtId="10" fontId="3" fillId="3" borderId="1" xfId="2" applyNumberFormat="1" applyFont="1" applyFill="1" applyBorder="1" applyAlignment="1">
      <alignment horizontal="center" vertical="top"/>
    </xf>
    <xf numFmtId="4" fontId="5" fillId="0" borderId="1" xfId="1" applyNumberFormat="1" applyFont="1" applyFill="1" applyBorder="1" applyAlignment="1" applyProtection="1">
      <alignment horizontal="right" vertical="top"/>
    </xf>
    <xf numFmtId="10" fontId="3" fillId="3" borderId="1" xfId="0" applyNumberFormat="1" applyFont="1" applyFill="1" applyBorder="1" applyAlignment="1">
      <alignment horizontal="center" vertical="top"/>
    </xf>
    <xf numFmtId="4" fontId="5" fillId="4" borderId="1" xfId="1" applyNumberFormat="1" applyFont="1" applyFill="1" applyBorder="1" applyAlignment="1" applyProtection="1">
      <alignment horizontal="right" vertical="top"/>
    </xf>
    <xf numFmtId="10" fontId="3" fillId="4" borderId="1" xfId="1" applyNumberFormat="1" applyFont="1" applyFill="1" applyBorder="1" applyAlignment="1" applyProtection="1">
      <alignment horizontal="center" vertical="top"/>
    </xf>
    <xf numFmtId="0" fontId="5" fillId="6" borderId="4" xfId="2" applyFont="1" applyFill="1" applyBorder="1" applyAlignment="1">
      <alignment horizontal="left" vertical="top"/>
    </xf>
    <xf numFmtId="0" fontId="3" fillId="6" borderId="1" xfId="2" applyFont="1" applyFill="1" applyBorder="1" applyAlignment="1">
      <alignment horizontal="left" vertical="top"/>
    </xf>
    <xf numFmtId="0" fontId="3" fillId="5" borderId="4" xfId="2" applyFont="1" applyFill="1" applyBorder="1" applyAlignment="1">
      <alignment horizontal="left" vertical="top"/>
    </xf>
    <xf numFmtId="0" fontId="3" fillId="5" borderId="2" xfId="2" applyFont="1" applyFill="1" applyBorder="1" applyAlignment="1">
      <alignment horizontal="left" vertical="top"/>
    </xf>
    <xf numFmtId="0" fontId="3" fillId="6" borderId="5" xfId="2" applyFont="1" applyFill="1" applyBorder="1" applyAlignment="1">
      <alignment vertical="top"/>
    </xf>
    <xf numFmtId="0" fontId="3" fillId="6" borderId="6" xfId="2" applyFont="1" applyFill="1" applyBorder="1" applyAlignment="1">
      <alignment vertical="top"/>
    </xf>
    <xf numFmtId="0" fontId="3" fillId="6" borderId="7" xfId="2" applyFont="1" applyFill="1" applyBorder="1" applyAlignment="1">
      <alignment vertical="top"/>
    </xf>
    <xf numFmtId="4" fontId="3" fillId="8" borderId="1" xfId="1" applyNumberFormat="1" applyFont="1" applyFill="1" applyBorder="1" applyAlignment="1" applyProtection="1">
      <alignment horizontal="right" vertical="top"/>
    </xf>
    <xf numFmtId="10" fontId="3" fillId="8" borderId="1" xfId="2" applyNumberFormat="1" applyFont="1" applyFill="1" applyBorder="1" applyAlignment="1">
      <alignment horizontal="center" vertical="top"/>
    </xf>
    <xf numFmtId="10" fontId="3" fillId="8" borderId="1" xfId="1" applyNumberFormat="1" applyFont="1" applyFill="1" applyBorder="1" applyAlignment="1" applyProtection="1">
      <alignment horizontal="center" vertical="top"/>
    </xf>
    <xf numFmtId="0" fontId="7" fillId="0" borderId="0" xfId="0" applyFont="1"/>
    <xf numFmtId="0" fontId="3" fillId="0" borderId="1" xfId="2" applyFont="1" applyFill="1" applyBorder="1" applyAlignment="1">
      <alignment horizontal="center" vertical="center" wrapText="1"/>
    </xf>
    <xf numFmtId="0" fontId="3" fillId="8" borderId="1" xfId="2" applyFont="1" applyFill="1" applyBorder="1" applyAlignment="1">
      <alignment horizontal="center" vertical="top"/>
    </xf>
  </cellXfs>
  <cellStyles count="3">
    <cellStyle name="Normal" xfId="0" builtinId="0"/>
    <cellStyle name="Normal_Plan1" xfId="2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4D4D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FE0D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182880</xdr:colOff>
          <xdr:row>0</xdr:row>
          <xdr:rowOff>106680</xdr:rowOff>
        </xdr:from>
        <xdr:to>
          <xdr:col>2</xdr:col>
          <xdr:colOff>327660</xdr:colOff>
          <xdr:row>3</xdr:row>
          <xdr:rowOff>182880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852C278-6F9B-5948-74D3-ACCF821E4C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449580</xdr:colOff>
      <xdr:row>1</xdr:row>
      <xdr:rowOff>106680</xdr:rowOff>
    </xdr:from>
    <xdr:to>
      <xdr:col>7</xdr:col>
      <xdr:colOff>441960</xdr:colOff>
      <xdr:row>2</xdr:row>
      <xdr:rowOff>228600</xdr:rowOff>
    </xdr:to>
    <xdr:sp macro="" textlink="" fLocksText="0">
      <xdr:nvSpPr>
        <xdr:cNvPr id="1026" name="Caixa de texto 2">
          <a:extLst>
            <a:ext uri="{FF2B5EF4-FFF2-40B4-BE49-F238E27FC236}">
              <a16:creationId xmlns:a16="http://schemas.microsoft.com/office/drawing/2014/main" id="{6F5A355B-A293-43CD-1556-A93B55EF3CFA}"/>
            </a:ext>
          </a:extLst>
        </xdr:cNvPr>
        <xdr:cNvSpPr txBox="1">
          <a:spLocks noChangeArrowheads="1"/>
        </xdr:cNvSpPr>
      </xdr:nvSpPr>
      <xdr:spPr bwMode="auto">
        <a:xfrm>
          <a:off x="5204460" y="358140"/>
          <a:ext cx="4838700" cy="37338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</xdr:txBody>
    </xdr:sp>
    <xdr:clientData/>
  </xdr:twoCellAnchor>
  <xdr:twoCellAnchor>
    <xdr:from>
      <xdr:col>11</xdr:col>
      <xdr:colOff>944880</xdr:colOff>
      <xdr:row>1</xdr:row>
      <xdr:rowOff>236220</xdr:rowOff>
    </xdr:from>
    <xdr:to>
      <xdr:col>13</xdr:col>
      <xdr:colOff>822960</xdr:colOff>
      <xdr:row>3</xdr:row>
      <xdr:rowOff>144780</xdr:rowOff>
    </xdr:to>
    <xdr:pic>
      <xdr:nvPicPr>
        <xdr:cNvPr id="1027" name="Imagem 4">
          <a:extLst>
            <a:ext uri="{FF2B5EF4-FFF2-40B4-BE49-F238E27FC236}">
              <a16:creationId xmlns:a16="http://schemas.microsoft.com/office/drawing/2014/main" id="{B8850A75-E67E-24A7-E8EC-DBA1827AD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9860" y="487680"/>
          <a:ext cx="1706880" cy="411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workbookViewId="0">
      <pane xSplit="3" topLeftCell="D1" activePane="topRight" state="frozen"/>
      <selection pane="topRight" activeCell="L31" sqref="L31"/>
    </sheetView>
  </sheetViews>
  <sheetFormatPr defaultRowHeight="15" x14ac:dyDescent="0.25"/>
  <cols>
    <col min="1" max="1" width="4" customWidth="1"/>
    <col min="2" max="2" width="4.90625" customWidth="1"/>
    <col min="3" max="3" width="47.81640625" customWidth="1"/>
    <col min="4" max="7" width="14.453125" style="1" customWidth="1"/>
    <col min="8" max="8" width="7.6328125" style="2" customWidth="1"/>
    <col min="9" max="9" width="14.453125" style="1" customWidth="1"/>
    <col min="10" max="10" width="12.54296875" style="1" customWidth="1"/>
    <col min="11" max="11" width="8" style="3" customWidth="1"/>
    <col min="12" max="12" width="14.453125" style="1" customWidth="1"/>
    <col min="13" max="13" width="7.36328125" style="1" customWidth="1"/>
    <col min="14" max="14" width="14.453125" style="1" customWidth="1"/>
  </cols>
  <sheetData>
    <row r="1" spans="1:14" ht="20.100000000000001" customHeight="1" x14ac:dyDescent="0.25"/>
    <row r="2" spans="1:14" ht="20.100000000000001" customHeight="1" x14ac:dyDescent="0.25"/>
    <row r="3" spans="1:14" ht="20.100000000000001" customHeight="1" x14ac:dyDescent="0.25"/>
    <row r="4" spans="1:14" ht="20.100000000000001" customHeight="1" x14ac:dyDescent="0.25"/>
    <row r="5" spans="1:14" ht="20.100000000000001" customHeight="1" x14ac:dyDescent="0.3">
      <c r="A5" s="4" t="s">
        <v>0</v>
      </c>
    </row>
    <row r="6" spans="1:14" ht="38.25" customHeight="1" x14ac:dyDescent="0.25">
      <c r="A6" s="46" t="s">
        <v>1</v>
      </c>
      <c r="B6" s="46"/>
      <c r="C6" s="46"/>
      <c r="D6" s="5" t="s">
        <v>2</v>
      </c>
      <c r="E6" s="6" t="s">
        <v>3</v>
      </c>
      <c r="F6" s="5" t="s">
        <v>4</v>
      </c>
      <c r="G6" s="7" t="s">
        <v>5</v>
      </c>
      <c r="H6" s="8" t="s">
        <v>6</v>
      </c>
      <c r="I6" s="5" t="s">
        <v>7</v>
      </c>
      <c r="J6" s="7" t="s">
        <v>8</v>
      </c>
      <c r="K6" s="8" t="s">
        <v>9</v>
      </c>
      <c r="L6" s="9" t="s">
        <v>10</v>
      </c>
      <c r="M6" s="10" t="s">
        <v>11</v>
      </c>
      <c r="N6" s="6" t="s">
        <v>12</v>
      </c>
    </row>
    <row r="7" spans="1:14" ht="20.100000000000001" customHeight="1" x14ac:dyDescent="0.25">
      <c r="A7" s="11" t="s">
        <v>13</v>
      </c>
      <c r="B7" s="12" t="s">
        <v>14</v>
      </c>
      <c r="C7" s="13" t="s">
        <v>15</v>
      </c>
      <c r="D7" s="14" t="s">
        <v>16</v>
      </c>
      <c r="E7" s="14" t="s">
        <v>17</v>
      </c>
      <c r="F7" s="14" t="s">
        <v>16</v>
      </c>
      <c r="G7" s="14" t="s">
        <v>16</v>
      </c>
      <c r="H7" s="14" t="s">
        <v>18</v>
      </c>
      <c r="I7" s="14" t="s">
        <v>18</v>
      </c>
      <c r="J7" s="14" t="s">
        <v>16</v>
      </c>
      <c r="K7" s="14" t="s">
        <v>18</v>
      </c>
      <c r="L7" s="14" t="s">
        <v>16</v>
      </c>
      <c r="M7" s="14" t="s">
        <v>18</v>
      </c>
      <c r="N7" s="14" t="s">
        <v>16</v>
      </c>
    </row>
    <row r="8" spans="1:14" ht="20.100000000000001" customHeight="1" x14ac:dyDescent="0.25">
      <c r="A8" s="15" t="s">
        <v>19</v>
      </c>
      <c r="B8" s="16"/>
      <c r="C8" s="16"/>
      <c r="D8" s="17">
        <f>D9+D14</f>
        <v>145649746</v>
      </c>
      <c r="E8" s="17">
        <f>E9+E14</f>
        <v>170194293</v>
      </c>
      <c r="F8" s="17">
        <f>F9+F14</f>
        <v>7399296.6699999999</v>
      </c>
      <c r="G8" s="17">
        <f>G9+G14</f>
        <v>117203770.91</v>
      </c>
      <c r="H8" s="18">
        <f t="shared" ref="H8:H29" si="0">ROUND(G8/E8,3)*1</f>
        <v>0.68899999999999995</v>
      </c>
      <c r="I8" s="17">
        <f>I9+I14</f>
        <v>45591225.420000002</v>
      </c>
      <c r="J8" s="17">
        <f>J9+J14</f>
        <v>84470387.710000008</v>
      </c>
      <c r="K8" s="19">
        <f t="shared" ref="K8:K29" si="1">ROUND(J8/E8,3)*1</f>
        <v>0.496</v>
      </c>
      <c r="L8" s="17">
        <f>L9+L14</f>
        <v>78056476.049999997</v>
      </c>
      <c r="M8" s="19">
        <f t="shared" ref="M8:M29" si="2">ROUND(L8/E8,3)*1</f>
        <v>0.45900000000000002</v>
      </c>
      <c r="N8" s="17">
        <f>N9+N14</f>
        <v>10640748.439999999</v>
      </c>
    </row>
    <row r="9" spans="1:14" s="25" customFormat="1" ht="20.100000000000001" customHeight="1" x14ac:dyDescent="0.3">
      <c r="A9" s="15"/>
      <c r="B9" s="20" t="s">
        <v>20</v>
      </c>
      <c r="C9" s="21"/>
      <c r="D9" s="22">
        <f>SUM(D10:D13)</f>
        <v>71149174</v>
      </c>
      <c r="E9" s="22">
        <f>SUM(E10:E13)</f>
        <v>74169278</v>
      </c>
      <c r="F9" s="22">
        <f>SUM(F10:F13)</f>
        <v>0</v>
      </c>
      <c r="G9" s="22">
        <f>SUM(G10:G13)</f>
        <v>49332576.289999999</v>
      </c>
      <c r="H9" s="23">
        <f t="shared" si="0"/>
        <v>0.66500000000000004</v>
      </c>
      <c r="I9" s="22">
        <f>SUM(I10:I13)</f>
        <v>24836701.710000001</v>
      </c>
      <c r="J9" s="22">
        <f>SUM(J10:J13)</f>
        <v>49325037.810000002</v>
      </c>
      <c r="K9" s="23">
        <f t="shared" si="1"/>
        <v>0.66500000000000004</v>
      </c>
      <c r="L9" s="22">
        <f>SUM(L10:L13)</f>
        <v>45061294.369999997</v>
      </c>
      <c r="M9" s="24">
        <f t="shared" si="2"/>
        <v>0.60799999999999998</v>
      </c>
      <c r="N9" s="22">
        <f>SUM(N10:N13)</f>
        <v>4803889.1899999995</v>
      </c>
    </row>
    <row r="10" spans="1:14" ht="20.100000000000001" customHeight="1" x14ac:dyDescent="0.25">
      <c r="A10" s="15"/>
      <c r="B10" s="26"/>
      <c r="C10" s="27" t="s">
        <v>21</v>
      </c>
      <c r="D10" s="28">
        <v>254191</v>
      </c>
      <c r="E10" s="28">
        <v>254191</v>
      </c>
      <c r="F10" s="28">
        <v>0</v>
      </c>
      <c r="G10" s="29">
        <v>189757.43</v>
      </c>
      <c r="H10" s="30">
        <f t="shared" si="0"/>
        <v>0.747</v>
      </c>
      <c r="I10" s="31">
        <f t="shared" ref="I10:I13" si="3">E10-G10-F10</f>
        <v>64433.570000000007</v>
      </c>
      <c r="J10" s="29">
        <v>189757.43</v>
      </c>
      <c r="K10" s="32">
        <f t="shared" si="1"/>
        <v>0.747</v>
      </c>
      <c r="L10" s="33">
        <v>166355.47</v>
      </c>
      <c r="M10" s="34">
        <f t="shared" si="2"/>
        <v>0.65400000000000003</v>
      </c>
      <c r="N10" s="31">
        <v>18611.96</v>
      </c>
    </row>
    <row r="11" spans="1:14" ht="20.100000000000001" customHeight="1" x14ac:dyDescent="0.25">
      <c r="A11" s="15"/>
      <c r="B11" s="26"/>
      <c r="C11" s="27" t="s">
        <v>22</v>
      </c>
      <c r="D11" s="28">
        <v>53517081</v>
      </c>
      <c r="E11" s="28">
        <v>56537185</v>
      </c>
      <c r="F11" s="28">
        <v>0</v>
      </c>
      <c r="G11" s="29">
        <v>37611026.060000002</v>
      </c>
      <c r="H11" s="30">
        <f t="shared" si="0"/>
        <v>0.66500000000000004</v>
      </c>
      <c r="I11" s="31">
        <f t="shared" si="3"/>
        <v>18926158.939999998</v>
      </c>
      <c r="J11" s="29">
        <v>37611026.060000002</v>
      </c>
      <c r="K11" s="32">
        <f t="shared" si="1"/>
        <v>0.66500000000000004</v>
      </c>
      <c r="L11" s="33">
        <v>34683207.189999998</v>
      </c>
      <c r="M11" s="34">
        <f t="shared" si="2"/>
        <v>0.61299999999999999</v>
      </c>
      <c r="N11" s="31">
        <v>3426021.34</v>
      </c>
    </row>
    <row r="12" spans="1:14" ht="20.100000000000001" customHeight="1" x14ac:dyDescent="0.25">
      <c r="A12" s="15"/>
      <c r="B12" s="26"/>
      <c r="C12" s="27" t="s">
        <v>23</v>
      </c>
      <c r="D12" s="28">
        <v>17289912</v>
      </c>
      <c r="E12" s="28">
        <v>17289912</v>
      </c>
      <c r="F12" s="28">
        <v>0</v>
      </c>
      <c r="G12" s="29">
        <v>11494379.970000001</v>
      </c>
      <c r="H12" s="30">
        <f t="shared" si="0"/>
        <v>0.66500000000000004</v>
      </c>
      <c r="I12" s="31">
        <f t="shared" si="3"/>
        <v>5795532.0299999993</v>
      </c>
      <c r="J12" s="29">
        <v>11486841.49</v>
      </c>
      <c r="K12" s="32">
        <f t="shared" si="1"/>
        <v>0.66400000000000003</v>
      </c>
      <c r="L12" s="33">
        <v>10180293.5</v>
      </c>
      <c r="M12" s="34">
        <f t="shared" si="2"/>
        <v>0.58899999999999997</v>
      </c>
      <c r="N12" s="31">
        <v>1354114.4</v>
      </c>
    </row>
    <row r="13" spans="1:14" ht="20.100000000000001" customHeight="1" x14ac:dyDescent="0.25">
      <c r="A13" s="15"/>
      <c r="B13" s="35"/>
      <c r="C13" s="27" t="s">
        <v>24</v>
      </c>
      <c r="D13" s="28">
        <v>87990</v>
      </c>
      <c r="E13" s="28">
        <v>87990</v>
      </c>
      <c r="F13" s="28">
        <v>0</v>
      </c>
      <c r="G13" s="29">
        <v>37412.83</v>
      </c>
      <c r="H13" s="30">
        <f t="shared" si="0"/>
        <v>0.42499999999999999</v>
      </c>
      <c r="I13" s="31">
        <f t="shared" si="3"/>
        <v>50577.17</v>
      </c>
      <c r="J13" s="29">
        <v>37412.83</v>
      </c>
      <c r="K13" s="32">
        <f t="shared" si="1"/>
        <v>0.42499999999999999</v>
      </c>
      <c r="L13" s="33">
        <v>31438.21</v>
      </c>
      <c r="M13" s="34">
        <f t="shared" si="2"/>
        <v>0.35699999999999998</v>
      </c>
      <c r="N13" s="31">
        <v>5141.49</v>
      </c>
    </row>
    <row r="14" spans="1:14" s="25" customFormat="1" ht="20.100000000000001" customHeight="1" x14ac:dyDescent="0.3">
      <c r="A14" s="15"/>
      <c r="B14" s="20" t="s">
        <v>25</v>
      </c>
      <c r="C14" s="36"/>
      <c r="D14" s="22">
        <f>SUM(D15:D27)</f>
        <v>74500572</v>
      </c>
      <c r="E14" s="22">
        <f>SUM(E15:E27)</f>
        <v>96025015</v>
      </c>
      <c r="F14" s="22">
        <f>SUM(F15:F27)</f>
        <v>7399296.6699999999</v>
      </c>
      <c r="G14" s="22">
        <f>SUM(G15:G27)</f>
        <v>67871194.61999999</v>
      </c>
      <c r="H14" s="23">
        <f t="shared" si="0"/>
        <v>0.70699999999999996</v>
      </c>
      <c r="I14" s="22">
        <f>SUM(I15:I27)</f>
        <v>20754523.710000001</v>
      </c>
      <c r="J14" s="22">
        <f>SUM(J15:J27)</f>
        <v>35145349.900000006</v>
      </c>
      <c r="K14" s="23">
        <f t="shared" si="1"/>
        <v>0.36599999999999999</v>
      </c>
      <c r="L14" s="22">
        <f>SUM(L15:L27)</f>
        <v>32995181.679999996</v>
      </c>
      <c r="M14" s="24">
        <f t="shared" si="2"/>
        <v>0.34399999999999997</v>
      </c>
      <c r="N14" s="22">
        <f>SUM(N15:N27)</f>
        <v>5836859.25</v>
      </c>
    </row>
    <row r="15" spans="1:14" ht="20.100000000000001" customHeight="1" x14ac:dyDescent="0.25">
      <c r="A15" s="15"/>
      <c r="B15" s="26"/>
      <c r="C15" s="27" t="s">
        <v>26</v>
      </c>
      <c r="D15" s="28">
        <v>7367000</v>
      </c>
      <c r="E15" s="28">
        <v>6443000</v>
      </c>
      <c r="F15" s="28">
        <v>0</v>
      </c>
      <c r="G15" s="29">
        <v>5439881.6200000001</v>
      </c>
      <c r="H15" s="30">
        <f t="shared" si="0"/>
        <v>0.84399999999999997</v>
      </c>
      <c r="I15" s="31">
        <f t="shared" ref="I15:I27" si="4">E15-G15-F15</f>
        <v>1003118.3799999999</v>
      </c>
      <c r="J15" s="29">
        <v>5439881.6200000001</v>
      </c>
      <c r="K15" s="32">
        <f t="shared" si="1"/>
        <v>0.84399999999999997</v>
      </c>
      <c r="L15" s="33">
        <v>5439881.6200000001</v>
      </c>
      <c r="M15" s="34">
        <f t="shared" si="2"/>
        <v>0.84399999999999997</v>
      </c>
      <c r="N15" s="31">
        <v>0</v>
      </c>
    </row>
    <row r="16" spans="1:14" ht="20.100000000000001" customHeight="1" x14ac:dyDescent="0.25">
      <c r="A16" s="15"/>
      <c r="B16" s="26"/>
      <c r="C16" s="27" t="s">
        <v>27</v>
      </c>
      <c r="D16" s="28">
        <v>360000</v>
      </c>
      <c r="E16" s="28">
        <v>360000</v>
      </c>
      <c r="F16" s="28">
        <v>0</v>
      </c>
      <c r="G16" s="29">
        <v>197610.56</v>
      </c>
      <c r="H16" s="30">
        <f t="shared" si="0"/>
        <v>0.54900000000000004</v>
      </c>
      <c r="I16" s="31">
        <f t="shared" si="4"/>
        <v>162389.44</v>
      </c>
      <c r="J16" s="29">
        <v>197610.56</v>
      </c>
      <c r="K16" s="32">
        <f t="shared" si="1"/>
        <v>0.54900000000000004</v>
      </c>
      <c r="L16" s="33">
        <v>175015.38</v>
      </c>
      <c r="M16" s="34">
        <f t="shared" si="2"/>
        <v>0.48599999999999999</v>
      </c>
      <c r="N16" s="31">
        <v>25062.32</v>
      </c>
    </row>
    <row r="17" spans="1:14" ht="20.100000000000001" customHeight="1" x14ac:dyDescent="0.25">
      <c r="A17" s="15"/>
      <c r="B17" s="26"/>
      <c r="C17" s="27" t="s">
        <v>28</v>
      </c>
      <c r="D17" s="28">
        <v>2254000</v>
      </c>
      <c r="E17" s="28">
        <v>2254000</v>
      </c>
      <c r="F17" s="28">
        <v>0</v>
      </c>
      <c r="G17" s="29">
        <v>823683.07</v>
      </c>
      <c r="H17" s="30">
        <f t="shared" si="0"/>
        <v>0.36499999999999999</v>
      </c>
      <c r="I17" s="31">
        <f t="shared" si="4"/>
        <v>1430316.9300000002</v>
      </c>
      <c r="J17" s="29">
        <v>820373.57</v>
      </c>
      <c r="K17" s="32">
        <f t="shared" si="1"/>
        <v>0.36399999999999999</v>
      </c>
      <c r="L17" s="33">
        <v>794565.58</v>
      </c>
      <c r="M17" s="34">
        <f t="shared" si="2"/>
        <v>0.35299999999999998</v>
      </c>
      <c r="N17" s="31">
        <v>37962.449999999997</v>
      </c>
    </row>
    <row r="18" spans="1:14" ht="20.100000000000001" customHeight="1" x14ac:dyDescent="0.25">
      <c r="A18" s="15"/>
      <c r="B18" s="26"/>
      <c r="C18" s="27" t="s">
        <v>29</v>
      </c>
      <c r="D18" s="28">
        <v>470080</v>
      </c>
      <c r="E18" s="28">
        <v>670080</v>
      </c>
      <c r="F18" s="28">
        <v>29365.22</v>
      </c>
      <c r="G18" s="29">
        <v>166528.78</v>
      </c>
      <c r="H18" s="30">
        <f t="shared" si="0"/>
        <v>0.249</v>
      </c>
      <c r="I18" s="31">
        <f t="shared" si="4"/>
        <v>474186</v>
      </c>
      <c r="J18" s="29">
        <v>144526.16</v>
      </c>
      <c r="K18" s="32">
        <f t="shared" si="1"/>
        <v>0.216</v>
      </c>
      <c r="L18" s="33">
        <v>132316.97</v>
      </c>
      <c r="M18" s="34">
        <f t="shared" si="2"/>
        <v>0.19700000000000001</v>
      </c>
      <c r="N18" s="31">
        <v>27005.74</v>
      </c>
    </row>
    <row r="19" spans="1:14" ht="20.100000000000001" customHeight="1" x14ac:dyDescent="0.25">
      <c r="A19" s="15"/>
      <c r="B19" s="26"/>
      <c r="C19" s="27" t="s">
        <v>30</v>
      </c>
      <c r="D19" s="28">
        <v>4269000</v>
      </c>
      <c r="E19" s="28">
        <v>4269000</v>
      </c>
      <c r="F19" s="28">
        <v>0</v>
      </c>
      <c r="G19" s="29">
        <v>3222923.54</v>
      </c>
      <c r="H19" s="30">
        <f t="shared" si="0"/>
        <v>0.755</v>
      </c>
      <c r="I19" s="31">
        <f t="shared" si="4"/>
        <v>1046076.46</v>
      </c>
      <c r="J19" s="29">
        <v>2133041.66</v>
      </c>
      <c r="K19" s="32">
        <f t="shared" si="1"/>
        <v>0.5</v>
      </c>
      <c r="L19" s="33">
        <v>1860291.99</v>
      </c>
      <c r="M19" s="34">
        <f t="shared" si="2"/>
        <v>0.436</v>
      </c>
      <c r="N19" s="31">
        <v>479252.68</v>
      </c>
    </row>
    <row r="20" spans="1:14" ht="20.100000000000001" customHeight="1" x14ac:dyDescent="0.25">
      <c r="A20" s="15"/>
      <c r="B20" s="26"/>
      <c r="C20" s="27" t="s">
        <v>31</v>
      </c>
      <c r="D20" s="28">
        <v>134000</v>
      </c>
      <c r="E20" s="28">
        <v>395000</v>
      </c>
      <c r="F20" s="28">
        <v>0</v>
      </c>
      <c r="G20" s="29">
        <v>225095.16</v>
      </c>
      <c r="H20" s="30">
        <f t="shared" si="0"/>
        <v>0.56999999999999995</v>
      </c>
      <c r="I20" s="31">
        <f t="shared" si="4"/>
        <v>169904.84</v>
      </c>
      <c r="J20" s="29">
        <v>158160.47</v>
      </c>
      <c r="K20" s="32">
        <f t="shared" si="1"/>
        <v>0.4</v>
      </c>
      <c r="L20" s="33">
        <v>158160.47</v>
      </c>
      <c r="M20" s="34">
        <f t="shared" si="2"/>
        <v>0.4</v>
      </c>
      <c r="N20" s="31">
        <v>33815.230000000003</v>
      </c>
    </row>
    <row r="21" spans="1:14" ht="20.100000000000001" customHeight="1" x14ac:dyDescent="0.25">
      <c r="A21" s="15"/>
      <c r="B21" s="26"/>
      <c r="C21" s="27" t="s">
        <v>32</v>
      </c>
      <c r="D21" s="28">
        <v>5006000</v>
      </c>
      <c r="E21" s="28">
        <v>5006000</v>
      </c>
      <c r="F21" s="28">
        <v>0</v>
      </c>
      <c r="G21" s="29">
        <v>4661724.3099999996</v>
      </c>
      <c r="H21" s="30">
        <f t="shared" si="0"/>
        <v>0.93100000000000005</v>
      </c>
      <c r="I21" s="31">
        <f t="shared" si="4"/>
        <v>344275.69000000041</v>
      </c>
      <c r="J21" s="29">
        <v>2891466.31</v>
      </c>
      <c r="K21" s="32">
        <f t="shared" si="1"/>
        <v>0.57799999999999996</v>
      </c>
      <c r="L21" s="33">
        <v>2580385.21</v>
      </c>
      <c r="M21" s="34">
        <f t="shared" si="2"/>
        <v>0.51500000000000001</v>
      </c>
      <c r="N21" s="31">
        <v>715856.4</v>
      </c>
    </row>
    <row r="22" spans="1:14" ht="20.100000000000001" customHeight="1" x14ac:dyDescent="0.25">
      <c r="A22" s="15"/>
      <c r="B22" s="26"/>
      <c r="C22" s="27" t="s">
        <v>33</v>
      </c>
      <c r="D22" s="28">
        <v>28865000</v>
      </c>
      <c r="E22" s="28">
        <v>32743394</v>
      </c>
      <c r="F22" s="28">
        <v>2401376.4500000002</v>
      </c>
      <c r="G22" s="29">
        <v>22796242.920000002</v>
      </c>
      <c r="H22" s="30">
        <f t="shared" si="0"/>
        <v>0.69599999999999995</v>
      </c>
      <c r="I22" s="31">
        <f t="shared" si="4"/>
        <v>7545774.629999998</v>
      </c>
      <c r="J22" s="29">
        <v>11417509.6</v>
      </c>
      <c r="K22" s="32">
        <f t="shared" si="1"/>
        <v>0.34899999999999998</v>
      </c>
      <c r="L22" s="33">
        <v>10063708.939999999</v>
      </c>
      <c r="M22" s="34">
        <f t="shared" si="2"/>
        <v>0.307</v>
      </c>
      <c r="N22" s="31">
        <v>2042425.84</v>
      </c>
    </row>
    <row r="23" spans="1:14" ht="20.100000000000001" customHeight="1" x14ac:dyDescent="0.25">
      <c r="A23" s="15"/>
      <c r="B23" s="26"/>
      <c r="C23" s="27" t="s">
        <v>34</v>
      </c>
      <c r="D23" s="28">
        <v>23414000</v>
      </c>
      <c r="E23" s="28">
        <v>40599049</v>
      </c>
      <c r="F23" s="28">
        <v>4968555</v>
      </c>
      <c r="G23" s="29">
        <v>27814904.309999999</v>
      </c>
      <c r="H23" s="30">
        <f t="shared" si="0"/>
        <v>0.68500000000000005</v>
      </c>
      <c r="I23" s="31">
        <f t="shared" si="4"/>
        <v>7815589.6900000013</v>
      </c>
      <c r="J23" s="29">
        <v>9837981.0600000005</v>
      </c>
      <c r="K23" s="32">
        <f t="shared" si="1"/>
        <v>0.24199999999999999</v>
      </c>
      <c r="L23" s="33">
        <v>9765512.3399999999</v>
      </c>
      <c r="M23" s="34">
        <f t="shared" si="2"/>
        <v>0.24099999999999999</v>
      </c>
      <c r="N23" s="31">
        <v>2322870.79</v>
      </c>
    </row>
    <row r="24" spans="1:14" ht="20.100000000000001" customHeight="1" x14ac:dyDescent="0.25">
      <c r="A24" s="15"/>
      <c r="B24" s="26"/>
      <c r="C24" s="27" t="s">
        <v>35</v>
      </c>
      <c r="D24" s="28">
        <v>711492</v>
      </c>
      <c r="E24" s="28">
        <v>711492</v>
      </c>
      <c r="F24" s="28">
        <v>0</v>
      </c>
      <c r="G24" s="29">
        <v>337123.02</v>
      </c>
      <c r="H24" s="30">
        <f t="shared" si="0"/>
        <v>0.47399999999999998</v>
      </c>
      <c r="I24" s="31">
        <f t="shared" si="4"/>
        <v>374368.98</v>
      </c>
      <c r="J24" s="29">
        <v>337123.02</v>
      </c>
      <c r="K24" s="32">
        <f t="shared" si="1"/>
        <v>0.47399999999999998</v>
      </c>
      <c r="L24" s="33">
        <v>299197.09000000003</v>
      </c>
      <c r="M24" s="34">
        <f t="shared" si="2"/>
        <v>0.42099999999999999</v>
      </c>
      <c r="N24" s="31">
        <v>73401.39</v>
      </c>
    </row>
    <row r="25" spans="1:14" ht="20.100000000000001" customHeight="1" x14ac:dyDescent="0.25">
      <c r="A25" s="15"/>
      <c r="B25" s="26"/>
      <c r="C25" s="27" t="s">
        <v>36</v>
      </c>
      <c r="D25" s="28">
        <v>1538000</v>
      </c>
      <c r="E25" s="28">
        <v>1538000</v>
      </c>
      <c r="F25" s="28">
        <v>0</v>
      </c>
      <c r="G25" s="29">
        <v>1170002.3999999999</v>
      </c>
      <c r="H25" s="30">
        <f t="shared" si="0"/>
        <v>0.76100000000000001</v>
      </c>
      <c r="I25" s="31">
        <f t="shared" si="4"/>
        <v>367997.60000000009</v>
      </c>
      <c r="J25" s="29">
        <v>755847.88</v>
      </c>
      <c r="K25" s="32">
        <f t="shared" si="1"/>
        <v>0.49099999999999999</v>
      </c>
      <c r="L25" s="33">
        <v>715131.84</v>
      </c>
      <c r="M25" s="34">
        <f t="shared" si="2"/>
        <v>0.46500000000000002</v>
      </c>
      <c r="N25" s="31">
        <v>77313.429999999993</v>
      </c>
    </row>
    <row r="26" spans="1:14" ht="20.100000000000001" customHeight="1" x14ac:dyDescent="0.25">
      <c r="A26" s="15"/>
      <c r="B26" s="26"/>
      <c r="C26" s="27" t="s">
        <v>37</v>
      </c>
      <c r="D26" s="28">
        <v>50000</v>
      </c>
      <c r="E26" s="28">
        <v>974000</v>
      </c>
      <c r="F26" s="28">
        <v>0</v>
      </c>
      <c r="G26" s="29">
        <v>972307.36</v>
      </c>
      <c r="H26" s="30">
        <f t="shared" si="0"/>
        <v>0.998</v>
      </c>
      <c r="I26" s="31">
        <f t="shared" si="4"/>
        <v>1692.640000000014</v>
      </c>
      <c r="J26" s="29">
        <v>972307.36</v>
      </c>
      <c r="K26" s="32">
        <f t="shared" si="1"/>
        <v>0.998</v>
      </c>
      <c r="L26" s="33">
        <v>972307.36</v>
      </c>
      <c r="M26" s="34">
        <f t="shared" si="2"/>
        <v>0.998</v>
      </c>
      <c r="N26" s="31">
        <v>0</v>
      </c>
    </row>
    <row r="27" spans="1:14" ht="20.100000000000001" customHeight="1" x14ac:dyDescent="0.25">
      <c r="A27" s="37"/>
      <c r="B27" s="35"/>
      <c r="C27" s="27" t="s">
        <v>38</v>
      </c>
      <c r="D27" s="28">
        <v>62000</v>
      </c>
      <c r="E27" s="28">
        <v>62000</v>
      </c>
      <c r="F27" s="28">
        <v>0</v>
      </c>
      <c r="G27" s="29">
        <v>43167.57</v>
      </c>
      <c r="H27" s="30">
        <f t="shared" si="0"/>
        <v>0.69599999999999995</v>
      </c>
      <c r="I27" s="31">
        <f t="shared" si="4"/>
        <v>18832.43</v>
      </c>
      <c r="J27" s="29">
        <v>39520.629999999997</v>
      </c>
      <c r="K27" s="32">
        <f t="shared" si="1"/>
        <v>0.63700000000000001</v>
      </c>
      <c r="L27" s="33">
        <v>38706.89</v>
      </c>
      <c r="M27" s="34">
        <f t="shared" si="2"/>
        <v>0.624</v>
      </c>
      <c r="N27" s="31">
        <v>1892.98</v>
      </c>
    </row>
    <row r="28" spans="1:14" ht="20.100000000000001" customHeight="1" x14ac:dyDescent="0.25">
      <c r="A28" s="38" t="s">
        <v>39</v>
      </c>
      <c r="B28" s="16"/>
      <c r="C28" s="16"/>
      <c r="D28" s="17">
        <f>D29</f>
        <v>39342552</v>
      </c>
      <c r="E28" s="17">
        <f>E29</f>
        <v>39342552</v>
      </c>
      <c r="F28" s="17">
        <f>F29</f>
        <v>6059695.7000000002</v>
      </c>
      <c r="G28" s="17">
        <f>G29</f>
        <v>14095.6</v>
      </c>
      <c r="H28" s="18">
        <f t="shared" si="0"/>
        <v>0</v>
      </c>
      <c r="I28" s="17">
        <f>I29</f>
        <v>33268760.699999999</v>
      </c>
      <c r="J28" s="17">
        <f>J29</f>
        <v>7445.6</v>
      </c>
      <c r="K28" s="19">
        <f t="shared" si="1"/>
        <v>0</v>
      </c>
      <c r="L28" s="17">
        <f>L29</f>
        <v>7445.6</v>
      </c>
      <c r="M28" s="19">
        <f t="shared" si="2"/>
        <v>0</v>
      </c>
      <c r="N28" s="17">
        <f>N29</f>
        <v>6729919.3399999999</v>
      </c>
    </row>
    <row r="29" spans="1:14" s="25" customFormat="1" ht="20.100000000000001" customHeight="1" x14ac:dyDescent="0.3">
      <c r="A29" s="15"/>
      <c r="B29" s="39" t="s">
        <v>40</v>
      </c>
      <c r="C29" s="36"/>
      <c r="D29" s="22">
        <f>SUM(D30+D31+D32)</f>
        <v>39342552</v>
      </c>
      <c r="E29" s="22">
        <f>SUM(E30+E31+E32)</f>
        <v>39342552</v>
      </c>
      <c r="F29" s="22">
        <f>SUM(F30+F31+F32)</f>
        <v>6059695.7000000002</v>
      </c>
      <c r="G29" s="22">
        <f>SUM(G30+G31+G32)</f>
        <v>14095.6</v>
      </c>
      <c r="H29" s="23">
        <f t="shared" si="0"/>
        <v>0</v>
      </c>
      <c r="I29" s="22">
        <f>SUM(I30+I31+I32)</f>
        <v>33268760.699999999</v>
      </c>
      <c r="J29" s="22">
        <f>SUM(J30+J31+J32)</f>
        <v>7445.6</v>
      </c>
      <c r="K29" s="24">
        <f t="shared" si="1"/>
        <v>0</v>
      </c>
      <c r="L29" s="22">
        <f>SUM(L30+L31+L32)</f>
        <v>7445.6</v>
      </c>
      <c r="M29" s="24">
        <f t="shared" si="2"/>
        <v>0</v>
      </c>
      <c r="N29" s="22">
        <f>SUM(N30+N31+N32)</f>
        <v>6729919.3399999999</v>
      </c>
    </row>
    <row r="30" spans="1:14" ht="20.100000000000001" customHeight="1" x14ac:dyDescent="0.25">
      <c r="A30" s="15"/>
      <c r="B30" s="40"/>
      <c r="C30" s="27" t="s">
        <v>41</v>
      </c>
      <c r="D30" s="28">
        <v>0</v>
      </c>
      <c r="E30" s="28">
        <v>0</v>
      </c>
      <c r="F30" s="28">
        <v>0</v>
      </c>
      <c r="G30" s="29">
        <v>0</v>
      </c>
      <c r="H30" s="30">
        <v>0</v>
      </c>
      <c r="I30" s="31">
        <f t="shared" ref="I30:I32" si="5">E30-G30-F30</f>
        <v>0</v>
      </c>
      <c r="J30" s="29">
        <v>0</v>
      </c>
      <c r="K30" s="32">
        <v>0</v>
      </c>
      <c r="L30" s="33">
        <v>0</v>
      </c>
      <c r="M30" s="34">
        <v>0</v>
      </c>
      <c r="N30" s="31">
        <v>6729919.3399999999</v>
      </c>
    </row>
    <row r="31" spans="1:14" ht="20.100000000000001" customHeight="1" x14ac:dyDescent="0.25">
      <c r="A31" s="15"/>
      <c r="B31" s="40"/>
      <c r="C31" s="27" t="s">
        <v>42</v>
      </c>
      <c r="D31" s="28">
        <v>34477640</v>
      </c>
      <c r="E31" s="28">
        <v>34477640</v>
      </c>
      <c r="F31" s="28">
        <v>6059695.7000000002</v>
      </c>
      <c r="G31" s="29">
        <v>14095.6</v>
      </c>
      <c r="H31" s="30">
        <v>0</v>
      </c>
      <c r="I31" s="31">
        <f t="shared" si="5"/>
        <v>28403848.699999999</v>
      </c>
      <c r="J31" s="29">
        <v>7445.6</v>
      </c>
      <c r="K31" s="32">
        <v>0</v>
      </c>
      <c r="L31" s="33">
        <v>7445.6</v>
      </c>
      <c r="M31" s="34">
        <f t="shared" ref="M31:M33" si="6">ROUND(L31/E31,3)*1</f>
        <v>0</v>
      </c>
      <c r="N31" s="31">
        <v>0</v>
      </c>
    </row>
    <row r="32" spans="1:14" ht="20.100000000000001" customHeight="1" x14ac:dyDescent="0.25">
      <c r="A32" s="37"/>
      <c r="B32" s="41"/>
      <c r="C32" s="27" t="s">
        <v>43</v>
      </c>
      <c r="D32" s="28">
        <v>4864912</v>
      </c>
      <c r="E32" s="28">
        <v>4864912</v>
      </c>
      <c r="F32" s="28">
        <v>0</v>
      </c>
      <c r="G32" s="29">
        <v>0</v>
      </c>
      <c r="H32" s="30">
        <f t="shared" ref="H32:H33" si="7">ROUND(G32/E32,3)*1</f>
        <v>0</v>
      </c>
      <c r="I32" s="31">
        <f t="shared" si="5"/>
        <v>4864912</v>
      </c>
      <c r="J32" s="29">
        <v>0</v>
      </c>
      <c r="K32" s="32">
        <f t="shared" ref="K32:K33" si="8">ROUND(J32/E32,3)*1</f>
        <v>0</v>
      </c>
      <c r="L32" s="33">
        <v>0</v>
      </c>
      <c r="M32" s="34">
        <f t="shared" si="6"/>
        <v>0</v>
      </c>
      <c r="N32" s="31">
        <v>0</v>
      </c>
    </row>
    <row r="33" spans="1:14" ht="20.100000000000001" customHeight="1" x14ac:dyDescent="0.25">
      <c r="A33" s="47" t="s">
        <v>44</v>
      </c>
      <c r="B33" s="47"/>
      <c r="C33" s="47"/>
      <c r="D33" s="42">
        <f>D8+D28</f>
        <v>184992298</v>
      </c>
      <c r="E33" s="42">
        <f>E8+E28</f>
        <v>209536845</v>
      </c>
      <c r="F33" s="42">
        <f>F8+F28</f>
        <v>13458992.370000001</v>
      </c>
      <c r="G33" s="42">
        <f>G8+G28</f>
        <v>117217866.50999999</v>
      </c>
      <c r="H33" s="43">
        <f t="shared" si="7"/>
        <v>0.55900000000000005</v>
      </c>
      <c r="I33" s="42">
        <f>I8+I28</f>
        <v>78859986.120000005</v>
      </c>
      <c r="J33" s="42">
        <f>J8+J28</f>
        <v>84477833.310000002</v>
      </c>
      <c r="K33" s="44">
        <f t="shared" si="8"/>
        <v>0.40300000000000002</v>
      </c>
      <c r="L33" s="42">
        <f>L8+L28</f>
        <v>78063921.649999991</v>
      </c>
      <c r="M33" s="44">
        <f t="shared" si="6"/>
        <v>0.373</v>
      </c>
      <c r="N33" s="42">
        <f>N8+N28</f>
        <v>17370667.780000001</v>
      </c>
    </row>
    <row r="34" spans="1:14" x14ac:dyDescent="0.25">
      <c r="A34" s="45" t="s">
        <v>45</v>
      </c>
    </row>
  </sheetData>
  <sheetProtection selectLockedCells="1" selectUnlockedCells="1"/>
  <mergeCells count="2">
    <mergeCell ref="A6:C6"/>
    <mergeCell ref="A33:C33"/>
  </mergeCells>
  <pageMargins left="0" right="0" top="0" bottom="0" header="0.51180555555555551" footer="0.51180555555555551"/>
  <pageSetup paperSize="9" scale="60" firstPageNumber="0" orientation="landscape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Imagem do Paintbrush" shapeId="1025" r:id="rId3">
          <objectPr defaultSize="0" r:id="rId4">
            <anchor moveWithCells="1" sizeWithCells="1">
              <from>
                <xdr:col>0</xdr:col>
                <xdr:colOff>182880</xdr:colOff>
                <xdr:row>0</xdr:row>
                <xdr:rowOff>106680</xdr:rowOff>
              </from>
              <to>
                <xdr:col>2</xdr:col>
                <xdr:colOff>327660</xdr:colOff>
                <xdr:row>3</xdr:row>
                <xdr:rowOff>182880</xdr:rowOff>
              </to>
            </anchor>
          </objectPr>
        </oleObject>
      </mc:Choice>
      <mc:Fallback>
        <oleObject progId="Imagem do Paintbrush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2023-12-04T14:20:18Z</dcterms:created>
  <dcterms:modified xsi:type="dcterms:W3CDTF">2023-12-04T14:20:18Z</dcterms:modified>
</cp:coreProperties>
</file>