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F04608D9-E99C-41A9-ABF6-69970AE1C69B}" xr6:coauthVersionLast="47" xr6:coauthVersionMax="47" xr10:uidLastSave="{00000000-0000-0000-0000-000000000000}"/>
  <bookViews>
    <workbookView xWindow="-120" yWindow="-120" windowWidth="20730" windowHeight="11040" tabRatio="991"/>
  </bookViews>
  <sheets>
    <sheet name="RECEITAS BASE SIR" sheetId="1" r:id="rId1"/>
    <sheet name="Plan1" sheetId="2" r:id="rId2"/>
  </sheets>
  <definedNames>
    <definedName name="_xlnm.Print_Area" localSheetId="0">'RECEITAS BASE SIR'!$A$1:$T$122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/>
</workbook>
</file>

<file path=xl/calcChain.xml><?xml version="1.0" encoding="utf-8"?>
<calcChain xmlns="http://schemas.openxmlformats.org/spreadsheetml/2006/main">
  <c r="Q10" i="1" l="1"/>
  <c r="R10" i="1" s="1"/>
  <c r="Q12" i="1"/>
  <c r="Q47" i="1" s="1"/>
  <c r="Q14" i="1"/>
  <c r="R14" i="1"/>
  <c r="T14" i="1" s="1"/>
  <c r="Q16" i="1"/>
  <c r="Q18" i="1"/>
  <c r="Q20" i="1"/>
  <c r="R20" i="1"/>
  <c r="T20" i="1"/>
  <c r="I22" i="1"/>
  <c r="Q22" i="1"/>
  <c r="R22" i="1" s="1"/>
  <c r="T22" i="1" s="1"/>
  <c r="Q24" i="1"/>
  <c r="Q26" i="1"/>
  <c r="R26" i="1" s="1"/>
  <c r="T26" i="1" s="1"/>
  <c r="Q28" i="1"/>
  <c r="R28" i="1"/>
  <c r="T28" i="1" s="1"/>
  <c r="Q30" i="1"/>
  <c r="R30" i="1"/>
  <c r="T30" i="1"/>
  <c r="Q32" i="1"/>
  <c r="R32" i="1" s="1"/>
  <c r="T32" i="1" s="1"/>
  <c r="Q34" i="1"/>
  <c r="R34" i="1" s="1"/>
  <c r="T34" i="1" s="1"/>
  <c r="Q36" i="1"/>
  <c r="R36" i="1"/>
  <c r="T36" i="1" s="1"/>
  <c r="Q38" i="1"/>
  <c r="R38" i="1" s="1"/>
  <c r="T38" i="1" s="1"/>
  <c r="Q40" i="1"/>
  <c r="R40" i="1"/>
  <c r="T40" i="1"/>
  <c r="Q42" i="1"/>
  <c r="R42" i="1" s="1"/>
  <c r="T42" i="1" s="1"/>
  <c r="R44" i="1"/>
  <c r="T44" i="1"/>
  <c r="T46" i="1"/>
  <c r="E47" i="1"/>
  <c r="E48" i="1" s="1"/>
  <c r="E49" i="1" s="1"/>
  <c r="F47" i="1"/>
  <c r="F48" i="1" s="1"/>
  <c r="F49" i="1" s="1"/>
  <c r="G47" i="1"/>
  <c r="G48" i="1" s="1"/>
  <c r="G49" i="1" s="1"/>
  <c r="H47" i="1"/>
  <c r="I47" i="1"/>
  <c r="J47" i="1"/>
  <c r="K47" i="1"/>
  <c r="K48" i="1" s="1"/>
  <c r="K49" i="1" s="1"/>
  <c r="L47" i="1"/>
  <c r="L48" i="1" s="1"/>
  <c r="L49" i="1" s="1"/>
  <c r="M47" i="1"/>
  <c r="M48" i="1" s="1"/>
  <c r="M49" i="1" s="1"/>
  <c r="N47" i="1"/>
  <c r="N48" i="1" s="1"/>
  <c r="N49" i="1" s="1"/>
  <c r="O47" i="1"/>
  <c r="O48" i="1" s="1"/>
  <c r="O49" i="1" s="1"/>
  <c r="P47" i="1"/>
  <c r="H48" i="1"/>
  <c r="H49" i="1" s="1"/>
  <c r="I48" i="1"/>
  <c r="I49" i="1" s="1"/>
  <c r="J48" i="1"/>
  <c r="P48" i="1"/>
  <c r="P49" i="1" s="1"/>
  <c r="T48" i="1"/>
  <c r="J49" i="1"/>
  <c r="T49" i="1"/>
  <c r="Q53" i="1"/>
  <c r="R53" i="1" s="1"/>
  <c r="Q57" i="1"/>
  <c r="R57" i="1" s="1"/>
  <c r="Q59" i="1"/>
  <c r="R59" i="1"/>
  <c r="T59" i="1"/>
  <c r="Q61" i="1"/>
  <c r="R61" i="1" s="1"/>
  <c r="T61" i="1" s="1"/>
  <c r="Q63" i="1"/>
  <c r="R63" i="1"/>
  <c r="T63" i="1"/>
  <c r="Q65" i="1"/>
  <c r="R65" i="1"/>
  <c r="T65" i="1"/>
  <c r="Q67" i="1"/>
  <c r="R67" i="1" s="1"/>
  <c r="T67" i="1" s="1"/>
  <c r="Q69" i="1"/>
  <c r="R69" i="1"/>
  <c r="T69" i="1"/>
  <c r="Q71" i="1"/>
  <c r="R71" i="1"/>
  <c r="T71" i="1" s="1"/>
  <c r="Q73" i="1"/>
  <c r="T73" i="1"/>
  <c r="K75" i="1"/>
  <c r="Q75" i="1"/>
  <c r="R75" i="1"/>
  <c r="T75" i="1"/>
  <c r="Q77" i="1"/>
  <c r="R77" i="1" s="1"/>
  <c r="T77" i="1" s="1"/>
  <c r="Q79" i="1"/>
  <c r="R79" i="1"/>
  <c r="T79" i="1"/>
  <c r="Q81" i="1"/>
  <c r="R81" i="1"/>
  <c r="T81" i="1"/>
  <c r="Q83" i="1"/>
  <c r="R83" i="1" s="1"/>
  <c r="T83" i="1" s="1"/>
  <c r="Q85" i="1"/>
  <c r="R85" i="1"/>
  <c r="T85" i="1"/>
  <c r="Q87" i="1"/>
  <c r="R87" i="1"/>
  <c r="T87" i="1" s="1"/>
  <c r="Q89" i="1"/>
  <c r="R89" i="1"/>
  <c r="T89" i="1"/>
  <c r="T91" i="1"/>
  <c r="E92" i="1"/>
  <c r="F92" i="1"/>
  <c r="G92" i="1"/>
  <c r="H92" i="1"/>
  <c r="I92" i="1"/>
  <c r="J92" i="1"/>
  <c r="K92" i="1"/>
  <c r="K93" i="1" s="1"/>
  <c r="L92" i="1"/>
  <c r="L93" i="1" s="1"/>
  <c r="M92" i="1"/>
  <c r="N92" i="1"/>
  <c r="O92" i="1"/>
  <c r="P92" i="1"/>
  <c r="H93" i="1"/>
  <c r="I93" i="1"/>
  <c r="J93" i="1"/>
  <c r="P93" i="1"/>
  <c r="Q97" i="1"/>
  <c r="R18" i="1" s="1"/>
  <c r="T18" i="1" s="1"/>
  <c r="Q99" i="1"/>
  <c r="Q101" i="1"/>
  <c r="Q103" i="1"/>
  <c r="Q105" i="1"/>
  <c r="Q107" i="1"/>
  <c r="Q109" i="1"/>
  <c r="Q111" i="1"/>
  <c r="R24" i="1" s="1"/>
  <c r="T24" i="1" s="1"/>
  <c r="Q113" i="1"/>
  <c r="E116" i="1"/>
  <c r="F116" i="1"/>
  <c r="G116" i="1"/>
  <c r="H116" i="1"/>
  <c r="H118" i="1" s="1"/>
  <c r="H122" i="1" s="1"/>
  <c r="I116" i="1"/>
  <c r="I118" i="1" s="1"/>
  <c r="I122" i="1" s="1"/>
  <c r="J116" i="1"/>
  <c r="J118" i="1" s="1"/>
  <c r="J122" i="1" s="1"/>
  <c r="K116" i="1"/>
  <c r="K118" i="1" s="1"/>
  <c r="K122" i="1" s="1"/>
  <c r="L116" i="1"/>
  <c r="L118" i="1" s="1"/>
  <c r="L122" i="1" s="1"/>
  <c r="M116" i="1"/>
  <c r="N116" i="1"/>
  <c r="O116" i="1"/>
  <c r="P116" i="1"/>
  <c r="P118" i="1" s="1"/>
  <c r="E118" i="1"/>
  <c r="E122" i="1" s="1"/>
  <c r="F118" i="1"/>
  <c r="F122" i="1" s="1"/>
  <c r="G118" i="1"/>
  <c r="G122" i="1" s="1"/>
  <c r="M118" i="1"/>
  <c r="M122" i="1" s="1"/>
  <c r="N118" i="1"/>
  <c r="N122" i="1" s="1"/>
  <c r="O118" i="1"/>
  <c r="O122" i="1" s="1"/>
  <c r="R120" i="1"/>
  <c r="R92" i="1" l="1"/>
  <c r="T57" i="1"/>
  <c r="Q48" i="1"/>
  <c r="Q49" i="1" s="1"/>
  <c r="T10" i="1"/>
  <c r="R47" i="1"/>
  <c r="R118" i="1" s="1"/>
  <c r="R122" i="1" s="1"/>
  <c r="Q116" i="1"/>
  <c r="N93" i="1"/>
  <c r="F93" i="1"/>
  <c r="R12" i="1"/>
  <c r="T12" i="1" s="1"/>
  <c r="G93" i="1"/>
  <c r="M93" i="1"/>
  <c r="E93" i="1"/>
  <c r="O93" i="1"/>
  <c r="Q92" i="1"/>
  <c r="Q118" i="1" s="1"/>
  <c r="Q122" i="1" s="1"/>
</calcChain>
</file>

<file path=xl/sharedStrings.xml><?xml version="1.0" encoding="utf-8"?>
<sst xmlns="http://schemas.openxmlformats.org/spreadsheetml/2006/main" count="265" uniqueCount="88">
  <si>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</si>
  <si>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</si>
  <si>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</si>
  <si>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</si>
  <si>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</si>
  <si>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31 de agosto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</si>
  <si>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</si>
  <si>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</si>
  <si>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</si>
  <si>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</si>
  <si>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</si>
  <si>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</si>
  <si>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</si>
  <si>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</si>
  <si>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</si>
  <si>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</si>
  <si>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</si>
  <si>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</si>
  <si>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</si>
  <si>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</si>
  <si>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</si>
  <si>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</si>
  <si>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</si>
  <si>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</si>
  <si>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</si>
  <si>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</si>
  <si>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</si>
  <si>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</si>
  <si>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</si>
  <si>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</si>
  <si>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</si>
  <si>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</si>
  <si>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</si>
  <si>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150140007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</si>
  <si>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</si>
  <si>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</si>
  <si>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</si>
  <si>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</si>
  <si>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</si>
  <si>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</si>
  <si>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</si>
  <si>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</si>
  <si>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</si>
  <si>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</si>
  <si>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</si>
  <si>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</si>
  <si>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</si>
  <si>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</si>
  <si>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</si>
  <si>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</si>
  <si>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</si>
  <si>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</si>
  <si>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</si>
  <si>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</si>
  <si>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</si>
  <si>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</si>
  <si>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</si>
  <si>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</si>
  <si>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</si>
  <si>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</si>
  <si>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</si>
  <si>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</si>
  <si>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</si>
  <si>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</si>
  <si>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</si>
  <si>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</si>
  <si>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</si>
  <si>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</si>
  <si>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</si>
  <si>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</si>
  <si>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</si>
  <si>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</si>
  <si>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</si>
  <si>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</si>
  <si>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</si>
  <si>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</si>
  <si>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</si>
  <si>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</si>
  <si>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</si>
  <si>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</si>
  <si>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</si>
  <si>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</si>
  <si>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SUBTOTAL DA DESVINCULAÇÃO</t>
  </si>
  <si>
    <t>TOTAL GERAL</t>
  </si>
  <si>
    <t>fonte: SIAFEM e SIR – Sistema Integrado da Receita – Secretaria da Fazenda</t>
  </si>
  <si>
    <t>SIAFEM</t>
  </si>
  <si>
    <t>siafem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</si>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</sst>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9EBD55C7-4FD0-3A71-9B0E-5FCECC32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F41F2E30-ED72-C5FE-51B1-FAA387D5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zoomScale="80" zoomScaleNormal="80" zoomScaleSheetLayoutView="100" workbookViewId="0">
      <selection activeCell="I123" sqref="I123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" customWidth="1"/>
    <col min="4" max="4" width="13" style="1" customWidth="1"/>
    <col min="5" max="5" width="15.140625" style="2" customWidth="1"/>
    <col min="6" max="6" width="14.7109375" style="2" customWidth="1"/>
    <col min="7" max="7" width="15.140625" style="2" customWidth="1"/>
    <col min="8" max="16" width="14.7109375" style="2" customWidth="1"/>
    <col min="17" max="17" width="22" style="2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0" ht="21" customHeight="1" x14ac:dyDescent="0.2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1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20" ht="21" customHeight="1" x14ac:dyDescent="0.2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0" x14ac:dyDescent="0.2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x14ac:dyDescent="0.2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>
        <v>42.86</v>
      </c>
      <c r="J6" s="5"/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2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35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">
      <c r="A9" s="100" t="s">
        <v>26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9"/>
    </row>
    <row r="10" spans="1:20" s="20" customFormat="1" ht="15" customHeight="1" x14ac:dyDescent="0.25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>
        <v>815582.73</v>
      </c>
      <c r="M10" s="25"/>
      <c r="N10" s="25"/>
      <c r="O10" s="25"/>
      <c r="P10" s="25"/>
      <c r="Q10" s="26">
        <f>E10+F10+G10+H10+I10+J10+K10+L10+M10+N10+O10+P10</f>
        <v>7316206.1799999997</v>
      </c>
      <c r="R10" s="26">
        <f>Q10</f>
        <v>7316206.1799999997</v>
      </c>
      <c r="T10" s="27">
        <f>R10/5</f>
        <v>1463241.236</v>
      </c>
    </row>
    <row r="11" spans="1:20" s="20" customFormat="1" ht="6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25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>
        <v>557140.59</v>
      </c>
      <c r="M12" s="25"/>
      <c r="N12" s="25"/>
      <c r="O12" s="25"/>
      <c r="P12" s="25"/>
      <c r="Q12" s="26">
        <f>E12+F12+G12+H12+I12+J12+K12+L12+M12+N12+O12+P12</f>
        <v>3427502.44</v>
      </c>
      <c r="R12" s="26">
        <f>Q12</f>
        <v>3427502.44</v>
      </c>
      <c r="T12" s="27">
        <f>R12/5</f>
        <v>685500.48800000001</v>
      </c>
    </row>
    <row r="13" spans="1:20" ht="6" customHeight="1" x14ac:dyDescent="0.25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25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>
        <v>9362.2000000000007</v>
      </c>
      <c r="M14" s="25"/>
      <c r="N14" s="25"/>
      <c r="O14" s="25"/>
      <c r="P14" s="25"/>
      <c r="Q14" s="26">
        <f>E14+F14+G14+H14+I14+J14+K14+L14+M14+N14+O14+P14</f>
        <v>68152.84</v>
      </c>
      <c r="R14" s="101">
        <f>Q14+Q16</f>
        <v>101088.91</v>
      </c>
      <c r="T14" s="27">
        <f>R14/5</f>
        <v>20217.781999999999</v>
      </c>
    </row>
    <row r="15" spans="1:20" s="20" customFormat="1" ht="6" customHeight="1" x14ac:dyDescent="0.25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1"/>
      <c r="T15" s="27"/>
    </row>
    <row r="16" spans="1:20" ht="15" customHeight="1" x14ac:dyDescent="0.25">
      <c r="A16" s="21" t="s">
        <v>27</v>
      </c>
      <c r="B16" s="22" t="s">
        <v>32</v>
      </c>
      <c r="C16" s="23">
        <v>445210101</v>
      </c>
      <c r="D16" s="24" t="s">
        <v>33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>
        <v>4522.91</v>
      </c>
      <c r="M16" s="25"/>
      <c r="N16" s="25"/>
      <c r="O16" s="25"/>
      <c r="P16" s="25"/>
      <c r="Q16" s="26">
        <f>E16+F16+G16+H16+I16+J16+K16+L16+M16+N16+O16+P16</f>
        <v>32936.07</v>
      </c>
      <c r="R16" s="101"/>
      <c r="T16" s="27"/>
    </row>
    <row r="17" spans="1:22" ht="6" customHeight="1" x14ac:dyDescent="0.25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25">
      <c r="A18" s="21" t="s">
        <v>34</v>
      </c>
      <c r="B18" s="22" t="s">
        <v>35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>
        <v>654.13</v>
      </c>
      <c r="M18" s="25"/>
      <c r="N18" s="25"/>
      <c r="O18" s="25"/>
      <c r="P18" s="25"/>
      <c r="Q18" s="35">
        <f>E18+F18+G18+H18+I18+J18+K18+L18+M18+N18+O18+P18</f>
        <v>808.76</v>
      </c>
      <c r="R18" s="35">
        <f>Q18+Q97</f>
        <v>566.12</v>
      </c>
      <c r="T18" s="27">
        <f>R18/5</f>
        <v>113.224</v>
      </c>
      <c r="V18">
        <v>4189.46</v>
      </c>
    </row>
    <row r="19" spans="1:22" ht="6" customHeight="1" x14ac:dyDescent="0.25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25">
      <c r="A20" s="21" t="s">
        <v>36</v>
      </c>
      <c r="B20" s="22" t="s">
        <v>37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>
        <v>68.52</v>
      </c>
      <c r="M20" s="25"/>
      <c r="N20" s="25"/>
      <c r="O20" s="25"/>
      <c r="P20" s="25"/>
      <c r="Q20" s="26">
        <f>E20+F20+G20+H20+I20+J20+K20+L20+M20+N20+O20+P20</f>
        <v>8084.6500000000015</v>
      </c>
      <c r="R20" s="26">
        <f>Q20+Q99</f>
        <v>5659.2100000000009</v>
      </c>
      <c r="T20" s="27">
        <f>R20/5</f>
        <v>1131.8420000000001</v>
      </c>
      <c r="V20">
        <v>3968.29</v>
      </c>
    </row>
    <row r="21" spans="1:22" ht="6" customHeight="1" x14ac:dyDescent="0.25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25">
      <c r="A22" s="21" t="s">
        <v>38</v>
      </c>
      <c r="B22" s="22" t="s">
        <v>39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>
        <v>3039230.22</v>
      </c>
      <c r="M22" s="25"/>
      <c r="N22" s="25"/>
      <c r="O22" s="25"/>
      <c r="P22" s="25"/>
      <c r="Q22" s="26">
        <f>E22+F22+G22+H22+I22+J22+K22+L22+M22+N22+O22+P22</f>
        <v>41047395.899999999</v>
      </c>
      <c r="R22" s="26">
        <f>Q22+Q107+Q109</f>
        <v>28731686.899999999</v>
      </c>
      <c r="S22" s="20"/>
      <c r="T22" s="27">
        <f>R22/5</f>
        <v>5746337.3799999999</v>
      </c>
    </row>
    <row r="23" spans="1:22" ht="6" customHeight="1" x14ac:dyDescent="0.25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25">
      <c r="A24" s="21" t="s">
        <v>38</v>
      </c>
      <c r="B24" s="22" t="s">
        <v>39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>
        <v>0</v>
      </c>
      <c r="M24" s="25"/>
      <c r="N24" s="25"/>
      <c r="O24" s="25"/>
      <c r="P24" s="25"/>
      <c r="Q24" s="26">
        <f>E24+F24+G24+H24+I24+J24+K24+L24+M24+N24+O24+P24</f>
        <v>2631.02</v>
      </c>
      <c r="R24" s="26">
        <f>Q24+Q111</f>
        <v>2631.02</v>
      </c>
      <c r="S24" s="20"/>
      <c r="T24" s="27">
        <f>R24/5</f>
        <v>526.20399999999995</v>
      </c>
    </row>
    <row r="25" spans="1:22" ht="6" customHeight="1" x14ac:dyDescent="0.25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25">
      <c r="A26" s="21" t="s">
        <v>38</v>
      </c>
      <c r="B26" s="22" t="s">
        <v>40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/>
      <c r="N26" s="25"/>
      <c r="O26" s="25"/>
      <c r="P26" s="25"/>
      <c r="Q26" s="26">
        <f>E26+F26+G26+H26+I26+J26+K26+L26+M26+N26+O26+P26</f>
        <v>1079.18</v>
      </c>
      <c r="R26" s="26">
        <f>Q26+Q111</f>
        <v>1079.18</v>
      </c>
      <c r="S26" s="20"/>
      <c r="T26" s="27">
        <f>R26/5</f>
        <v>215.83600000000001</v>
      </c>
    </row>
    <row r="27" spans="1:22" ht="6" customHeight="1" x14ac:dyDescent="0.25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25">
      <c r="A28" s="21" t="s">
        <v>38</v>
      </c>
      <c r="B28" s="22" t="s">
        <v>41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>
        <v>3291.74</v>
      </c>
      <c r="M28" s="25"/>
      <c r="N28" s="25"/>
      <c r="O28" s="25"/>
      <c r="P28" s="25"/>
      <c r="Q28" s="26">
        <f>E28+F28+G28+H28+I28+J28+K28+L28+M28+N28+O28+P28</f>
        <v>10569.77</v>
      </c>
      <c r="R28" s="26">
        <f>Q28</f>
        <v>10569.77</v>
      </c>
      <c r="S28" s="20"/>
      <c r="T28" s="27">
        <f>R28/5</f>
        <v>2113.9540000000002</v>
      </c>
    </row>
    <row r="29" spans="1:22" ht="6" customHeight="1" x14ac:dyDescent="0.25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25">
      <c r="A30" s="21" t="s">
        <v>38</v>
      </c>
      <c r="B30" s="22" t="s">
        <v>42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>
        <v>4702.49</v>
      </c>
      <c r="M30" s="25"/>
      <c r="N30" s="25"/>
      <c r="O30" s="25"/>
      <c r="P30" s="25"/>
      <c r="Q30" s="26">
        <f>E30+F30+G30+H30+I30+J30+K30+L30+M30+N30+O30+P30</f>
        <v>15099.68</v>
      </c>
      <c r="R30" s="26">
        <f>Q30</f>
        <v>15099.68</v>
      </c>
      <c r="T30" s="27">
        <f>R30/5</f>
        <v>3019.9360000000001</v>
      </c>
    </row>
    <row r="31" spans="1:22" ht="6" customHeight="1" x14ac:dyDescent="0.25">
      <c r="A31" s="29"/>
      <c r="B31" s="30"/>
      <c r="C31" s="31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T31" s="27"/>
    </row>
    <row r="32" spans="1:22" ht="15" customHeight="1" x14ac:dyDescent="0.25">
      <c r="A32" s="21" t="s">
        <v>43</v>
      </c>
      <c r="B32" s="22" t="s">
        <v>44</v>
      </c>
      <c r="C32" s="23">
        <v>499918522</v>
      </c>
      <c r="D32" s="24" t="s">
        <v>29</v>
      </c>
      <c r="E32" s="25">
        <v>254798.89</v>
      </c>
      <c r="F32" s="25">
        <v>152385.07</v>
      </c>
      <c r="G32" s="25">
        <v>390229.02</v>
      </c>
      <c r="H32" s="25">
        <v>295847.11</v>
      </c>
      <c r="I32" s="25">
        <v>162893.24</v>
      </c>
      <c r="J32" s="25">
        <v>168214.04</v>
      </c>
      <c r="K32" s="25">
        <v>184365.08</v>
      </c>
      <c r="L32" s="25">
        <v>195835.93</v>
      </c>
      <c r="M32" s="25"/>
      <c r="N32" s="25"/>
      <c r="O32" s="25"/>
      <c r="P32" s="25"/>
      <c r="Q32" s="26">
        <f>E32+F32+G32+H32+I32+J32+K32+L32+M32+N32+O32+P32</f>
        <v>1804568.38</v>
      </c>
      <c r="R32" s="26">
        <f>Q32</f>
        <v>1804568.38</v>
      </c>
      <c r="T32" s="27">
        <f>R32/5</f>
        <v>360913.67599999998</v>
      </c>
    </row>
    <row r="33" spans="1:20" ht="6" customHeight="1" x14ac:dyDescent="0.25">
      <c r="A33" s="29"/>
      <c r="B33" s="30" t="s">
        <v>45</v>
      </c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25">
      <c r="A34" s="21" t="s">
        <v>43</v>
      </c>
      <c r="B34" s="22" t="s">
        <v>44</v>
      </c>
      <c r="C34" s="23">
        <v>499918524</v>
      </c>
      <c r="D34" s="24" t="s">
        <v>29</v>
      </c>
      <c r="E34" s="25">
        <v>6355912.1299999999</v>
      </c>
      <c r="F34" s="25">
        <v>2578050.9900000002</v>
      </c>
      <c r="G34" s="25">
        <v>60191412.770000003</v>
      </c>
      <c r="H34" s="25">
        <v>9396299.4499999993</v>
      </c>
      <c r="I34" s="25">
        <v>8134291.5800000001</v>
      </c>
      <c r="J34" s="25">
        <v>12957688.439999999</v>
      </c>
      <c r="K34" s="25">
        <v>11490930.109999999</v>
      </c>
      <c r="L34" s="25">
        <v>21515170.379999999</v>
      </c>
      <c r="M34" s="25"/>
      <c r="N34" s="25"/>
      <c r="O34" s="25"/>
      <c r="P34" s="25"/>
      <c r="Q34" s="26">
        <f>E34+F34+G34+H34+I34+J34+K34+L34+M34+N34+O34+P34</f>
        <v>132619755.84999999</v>
      </c>
      <c r="R34" s="26">
        <f>Q34</f>
        <v>132619755.84999999</v>
      </c>
      <c r="T34" s="27">
        <f>R34/5</f>
        <v>26523951.169999998</v>
      </c>
    </row>
    <row r="35" spans="1:20" s="20" customFormat="1" ht="6" customHeight="1" x14ac:dyDescent="0.25">
      <c r="A35" s="29"/>
      <c r="B35" s="30"/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34"/>
      <c r="T35" s="27"/>
    </row>
    <row r="36" spans="1:20" ht="15" customHeight="1" x14ac:dyDescent="0.25">
      <c r="A36" s="21" t="s">
        <v>43</v>
      </c>
      <c r="B36" s="22" t="s">
        <v>44</v>
      </c>
      <c r="C36" s="23">
        <v>499918535</v>
      </c>
      <c r="D36" s="24" t="s">
        <v>29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/>
      <c r="N36" s="25"/>
      <c r="O36" s="25"/>
      <c r="P36" s="25"/>
      <c r="Q36" s="26">
        <f>E36+F36+G36+H36+I36+J36+K36+L36+M36+N36+O36+P36</f>
        <v>0</v>
      </c>
      <c r="R36" s="26">
        <f>Q36</f>
        <v>0</v>
      </c>
      <c r="T36" s="27">
        <f>R36/5</f>
        <v>0</v>
      </c>
    </row>
    <row r="37" spans="1:20" ht="6" customHeight="1" x14ac:dyDescent="0.25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T37" s="27"/>
    </row>
    <row r="38" spans="1:20" ht="14.25" customHeight="1" x14ac:dyDescent="0.25">
      <c r="A38" s="29" t="s">
        <v>43</v>
      </c>
      <c r="B38" s="22" t="s">
        <v>44</v>
      </c>
      <c r="C38" s="23">
        <v>499918540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/>
      <c r="N38" s="25"/>
      <c r="O38" s="25"/>
      <c r="P38" s="25"/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25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s="20" customFormat="1" ht="15" customHeight="1" x14ac:dyDescent="0.25">
      <c r="A40" s="21" t="s">
        <v>46</v>
      </c>
      <c r="B40" s="22" t="s">
        <v>47</v>
      </c>
      <c r="C40" s="23">
        <v>442411614</v>
      </c>
      <c r="D40" s="24" t="s">
        <v>29</v>
      </c>
      <c r="E40" s="25">
        <v>29723.39</v>
      </c>
      <c r="F40" s="25">
        <v>42372.36</v>
      </c>
      <c r="G40" s="25">
        <v>127243.43</v>
      </c>
      <c r="H40" s="25">
        <v>71049.539999999994</v>
      </c>
      <c r="I40" s="25">
        <v>50392.65</v>
      </c>
      <c r="J40" s="25">
        <v>73283.47</v>
      </c>
      <c r="K40" s="25">
        <v>96911.61</v>
      </c>
      <c r="L40" s="25">
        <v>89947.14</v>
      </c>
      <c r="M40" s="25"/>
      <c r="N40" s="25"/>
      <c r="O40" s="25"/>
      <c r="P40" s="25"/>
      <c r="Q40" s="26">
        <f>E40+F40+G40+H40+I40+J40+K40+L40+M40+N40+O40+P40</f>
        <v>580923.59</v>
      </c>
      <c r="R40" s="26">
        <f>Q40</f>
        <v>580923.59</v>
      </c>
      <c r="T40" s="27">
        <f>R40/5</f>
        <v>116184.71799999999</v>
      </c>
    </row>
    <row r="41" spans="1:20" s="20" customFormat="1" ht="6" customHeight="1" x14ac:dyDescent="0.25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T41" s="27"/>
    </row>
    <row r="42" spans="1:20" s="20" customFormat="1" ht="15" customHeight="1" x14ac:dyDescent="0.25">
      <c r="A42" s="21" t="s">
        <v>46</v>
      </c>
      <c r="B42" s="22" t="s">
        <v>47</v>
      </c>
      <c r="C42" s="23">
        <v>442411617</v>
      </c>
      <c r="D42" s="24" t="s">
        <v>29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/>
      <c r="N42" s="25"/>
      <c r="O42" s="25"/>
      <c r="P42" s="25"/>
      <c r="Q42" s="26">
        <f>E42+F42+G42+H42+I42+J42+K42+L42+M42+N42+O42+P42</f>
        <v>0</v>
      </c>
      <c r="R42" s="26">
        <f>Q42</f>
        <v>0</v>
      </c>
      <c r="T42" s="27">
        <f>R42/5</f>
        <v>0</v>
      </c>
    </row>
    <row r="43" spans="1:20" s="20" customFormat="1" ht="6" customHeight="1" x14ac:dyDescent="0.25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25">
      <c r="A44" s="21" t="s">
        <v>48</v>
      </c>
      <c r="B44" s="22" t="s">
        <v>49</v>
      </c>
      <c r="C44" s="23">
        <v>499910201</v>
      </c>
      <c r="D44" s="24" t="s">
        <v>50</v>
      </c>
      <c r="E44" s="25">
        <v>13629.04</v>
      </c>
      <c r="F44" s="25">
        <v>87770.45</v>
      </c>
      <c r="G44" s="25">
        <v>34056.44</v>
      </c>
      <c r="H44" s="25">
        <v>32053.64</v>
      </c>
      <c r="I44" s="25">
        <v>8360.43</v>
      </c>
      <c r="J44" s="25">
        <v>7583.28</v>
      </c>
      <c r="K44" s="25">
        <v>17157.88</v>
      </c>
      <c r="L44" s="25">
        <v>54201.41</v>
      </c>
      <c r="M44" s="25"/>
      <c r="N44" s="25"/>
      <c r="O44" s="25"/>
      <c r="P44" s="25"/>
      <c r="Q44" s="26">
        <v>54201.41</v>
      </c>
      <c r="R44" s="26">
        <f>Q44</f>
        <v>54201.41</v>
      </c>
      <c r="T44" s="27">
        <f>R44/5</f>
        <v>10840.282000000001</v>
      </c>
    </row>
    <row r="45" spans="1:20" s="20" customFormat="1" ht="6" customHeight="1" x14ac:dyDescent="0.25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19"/>
      <c r="T45" s="27"/>
    </row>
    <row r="46" spans="1:20" ht="14.1" customHeight="1" x14ac:dyDescent="0.25">
      <c r="A46" s="36"/>
      <c r="B46" s="37" t="s">
        <v>51</v>
      </c>
      <c r="C46" s="38"/>
      <c r="D46" s="39"/>
      <c r="E46" s="40" t="s">
        <v>12</v>
      </c>
      <c r="F46" s="40" t="s">
        <v>13</v>
      </c>
      <c r="G46" s="40" t="s">
        <v>14</v>
      </c>
      <c r="H46" s="40" t="s">
        <v>15</v>
      </c>
      <c r="I46" s="40" t="s">
        <v>16</v>
      </c>
      <c r="J46" s="40" t="s">
        <v>17</v>
      </c>
      <c r="K46" s="40" t="s">
        <v>18</v>
      </c>
      <c r="L46" s="40" t="s">
        <v>19</v>
      </c>
      <c r="M46" s="40" t="s">
        <v>20</v>
      </c>
      <c r="N46" s="40" t="s">
        <v>21</v>
      </c>
      <c r="O46" s="40" t="s">
        <v>22</v>
      </c>
      <c r="P46" s="40" t="s">
        <v>23</v>
      </c>
      <c r="Q46" s="40"/>
      <c r="R46" s="40"/>
      <c r="T46" s="27">
        <f>R46/5</f>
        <v>0</v>
      </c>
    </row>
    <row r="47" spans="1:20" ht="18.75" customHeight="1" x14ac:dyDescent="0.3">
      <c r="A47" s="41"/>
      <c r="B47" s="42" t="s">
        <v>52</v>
      </c>
      <c r="C47" s="43"/>
      <c r="D47" s="44"/>
      <c r="E47" s="45">
        <f>SUM(E10:E44)</f>
        <v>10236598.359999999</v>
      </c>
      <c r="F47" s="45">
        <f>SUM(F10:F44)</f>
        <v>6780199.0100000007</v>
      </c>
      <c r="G47" s="45">
        <f>SUM(G10:G44)</f>
        <v>66042675.25</v>
      </c>
      <c r="H47" s="45">
        <f>SUM(H10:H44)</f>
        <v>19608286.919999998</v>
      </c>
      <c r="I47" s="45">
        <f>SUM(I10:I44)</f>
        <v>13281870.32</v>
      </c>
      <c r="J47" s="45">
        <f t="shared" ref="J47:P47" si="0">SUM(J10:J44)-I44</f>
        <v>26320888.129999999</v>
      </c>
      <c r="K47" s="45">
        <f t="shared" si="0"/>
        <v>18614354.789999995</v>
      </c>
      <c r="L47" s="45">
        <f t="shared" si="0"/>
        <v>26272552.510000002</v>
      </c>
      <c r="M47" s="45">
        <f t="shared" si="0"/>
        <v>-54201.41</v>
      </c>
      <c r="N47" s="45">
        <f t="shared" si="0"/>
        <v>0</v>
      </c>
      <c r="O47" s="45">
        <f t="shared" si="0"/>
        <v>0</v>
      </c>
      <c r="P47" s="45">
        <f t="shared" si="0"/>
        <v>0</v>
      </c>
      <c r="Q47" s="46">
        <f>SUM(Q10:Q44)</f>
        <v>186989915.72</v>
      </c>
      <c r="R47" s="46">
        <f>SUM(R10:R44)</f>
        <v>174671538.63999999</v>
      </c>
      <c r="T47" s="27"/>
    </row>
    <row r="48" spans="1:20" s="47" customFormat="1" ht="22.5" hidden="1" customHeight="1" x14ac:dyDescent="0.2">
      <c r="B48" s="48" t="s">
        <v>53</v>
      </c>
      <c r="C48" s="49"/>
      <c r="D48" s="50"/>
      <c r="E48" s="51">
        <f t="shared" ref="E48:Q48" si="1">E47-SUM(E28:E45)</f>
        <v>3580877.2699999996</v>
      </c>
      <c r="F48" s="51">
        <f t="shared" si="1"/>
        <v>3919620.1400000006</v>
      </c>
      <c r="G48" s="51">
        <f t="shared" si="1"/>
        <v>5299733.5899999961</v>
      </c>
      <c r="H48" s="51">
        <f t="shared" si="1"/>
        <v>9813037.1799999997</v>
      </c>
      <c r="I48" s="51">
        <f t="shared" si="1"/>
        <v>4925932.42</v>
      </c>
      <c r="J48" s="51">
        <f t="shared" si="1"/>
        <v>13114118.9</v>
      </c>
      <c r="K48" s="51">
        <f t="shared" si="1"/>
        <v>6808972.5299999956</v>
      </c>
      <c r="L48" s="51">
        <f t="shared" si="1"/>
        <v>4409403.4200000018</v>
      </c>
      <c r="M48" s="51">
        <f t="shared" si="1"/>
        <v>-54201.41</v>
      </c>
      <c r="N48" s="51">
        <f t="shared" si="1"/>
        <v>0</v>
      </c>
      <c r="O48" s="51">
        <f t="shared" si="1"/>
        <v>0</v>
      </c>
      <c r="P48" s="51">
        <f t="shared" si="1"/>
        <v>0</v>
      </c>
      <c r="Q48" s="51">
        <f t="shared" si="1"/>
        <v>51904797.039999992</v>
      </c>
      <c r="T48" s="27">
        <f t="shared" ref="T48:T49" si="2">R48/5</f>
        <v>0</v>
      </c>
    </row>
    <row r="49" spans="1:20" s="47" customFormat="1" ht="26.25" hidden="1" customHeight="1" x14ac:dyDescent="0.2">
      <c r="B49" s="52" t="s">
        <v>54</v>
      </c>
      <c r="C49" s="53"/>
      <c r="D49" s="54"/>
      <c r="E49" s="55" t="e">
        <f>E48-E22-E26-#REF!</f>
        <v>#REF!</v>
      </c>
      <c r="F49" s="55" t="e">
        <f>F48-F22-F26-#REF!</f>
        <v>#REF!</v>
      </c>
      <c r="G49" s="55" t="e">
        <f>G48-G22-G26-#REF!</f>
        <v>#REF!</v>
      </c>
      <c r="H49" s="55" t="e">
        <f>H48-H22-H26-#REF!</f>
        <v>#REF!</v>
      </c>
      <c r="I49" s="55" t="e">
        <f>I48-I22-I26-#REF!</f>
        <v>#REF!</v>
      </c>
      <c r="J49" s="55" t="e">
        <f>J48-J22-J26-#REF!</f>
        <v>#REF!</v>
      </c>
      <c r="K49" s="55" t="e">
        <f>K48-K22-K26-#REF!</f>
        <v>#REF!</v>
      </c>
      <c r="L49" s="55" t="e">
        <f>L48-L22-L26-#REF!</f>
        <v>#REF!</v>
      </c>
      <c r="M49" s="55" t="e">
        <f>M48-M22-M26-#REF!</f>
        <v>#REF!</v>
      </c>
      <c r="N49" s="55" t="e">
        <f>N48-N22-N26-#REF!</f>
        <v>#REF!</v>
      </c>
      <c r="O49" s="55" t="e">
        <f>O48-O22-O26-#REF!</f>
        <v>#REF!</v>
      </c>
      <c r="P49" s="55" t="e">
        <f>P48-P22-P26-#REF!</f>
        <v>#REF!</v>
      </c>
      <c r="Q49" s="55" t="e">
        <f>Q48-Q22-Q26-#REF!</f>
        <v>#REF!</v>
      </c>
      <c r="T49" s="27">
        <f t="shared" si="2"/>
        <v>0</v>
      </c>
    </row>
    <row r="50" spans="1:20" s="47" customFormat="1" ht="26.25" customHeight="1" x14ac:dyDescent="0.2">
      <c r="B50" s="56"/>
      <c r="C50" s="57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T50" s="27"/>
    </row>
    <row r="51" spans="1:20" s="47" customFormat="1" ht="19.5" customHeight="1" x14ac:dyDescent="0.35">
      <c r="A51" s="12" t="s">
        <v>9</v>
      </c>
      <c r="B51" s="13" t="s">
        <v>55</v>
      </c>
      <c r="C51" s="14"/>
      <c r="D51" s="15" t="s">
        <v>11</v>
      </c>
      <c r="E51" s="16" t="s">
        <v>12</v>
      </c>
      <c r="F51" s="16" t="s">
        <v>13</v>
      </c>
      <c r="G51" s="16" t="s">
        <v>14</v>
      </c>
      <c r="H51" s="16" t="s">
        <v>15</v>
      </c>
      <c r="I51" s="16" t="s">
        <v>16</v>
      </c>
      <c r="J51" s="16" t="s">
        <v>17</v>
      </c>
      <c r="K51" s="16" t="s">
        <v>18</v>
      </c>
      <c r="L51" s="16" t="s">
        <v>19</v>
      </c>
      <c r="M51" s="16" t="s">
        <v>20</v>
      </c>
      <c r="N51" s="16" t="s">
        <v>21</v>
      </c>
      <c r="O51" s="16" t="s">
        <v>22</v>
      </c>
      <c r="P51" s="16" t="s">
        <v>23</v>
      </c>
      <c r="Q51" s="16" t="s">
        <v>24</v>
      </c>
      <c r="R51" s="16" t="s">
        <v>25</v>
      </c>
      <c r="T51" s="27"/>
    </row>
    <row r="52" spans="1:20" s="47" customFormat="1" ht="14.25" customHeight="1" x14ac:dyDescent="0.2">
      <c r="A52" s="18" t="s">
        <v>56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  <c r="T52" s="27"/>
    </row>
    <row r="53" spans="1:20" s="47" customFormat="1" ht="15" customHeight="1" x14ac:dyDescent="0.25">
      <c r="A53" s="21" t="s">
        <v>57</v>
      </c>
      <c r="B53" s="22" t="s">
        <v>58</v>
      </c>
      <c r="C53" s="60">
        <v>452139910</v>
      </c>
      <c r="D53" s="24" t="s">
        <v>59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/>
      <c r="N53" s="25"/>
      <c r="O53" s="25"/>
      <c r="P53" s="25"/>
      <c r="Q53" s="26">
        <f>E53+F53+G53+H53+I53+J53+K53+L53+M53+N53+O53+P53</f>
        <v>0</v>
      </c>
      <c r="R53" s="26">
        <f>Q53</f>
        <v>0</v>
      </c>
      <c r="T53" s="27"/>
    </row>
    <row r="54" spans="1:20" s="47" customFormat="1" ht="26.25" customHeight="1" x14ac:dyDescent="0.2">
      <c r="B54" s="56"/>
      <c r="C54" s="57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T54" s="27"/>
    </row>
    <row r="55" spans="1:20" s="17" customFormat="1" ht="20.100000000000001" customHeight="1" x14ac:dyDescent="0.35">
      <c r="A55" s="12" t="s">
        <v>9</v>
      </c>
      <c r="B55" s="13" t="s">
        <v>60</v>
      </c>
      <c r="C55" s="14"/>
      <c r="D55" s="15" t="s">
        <v>11</v>
      </c>
      <c r="E55" s="16" t="s">
        <v>12</v>
      </c>
      <c r="F55" s="16" t="s">
        <v>13</v>
      </c>
      <c r="G55" s="16" t="s">
        <v>14</v>
      </c>
      <c r="H55" s="16" t="s">
        <v>15</v>
      </c>
      <c r="I55" s="16" t="s">
        <v>16</v>
      </c>
      <c r="J55" s="16" t="s">
        <v>17</v>
      </c>
      <c r="K55" s="16" t="s">
        <v>18</v>
      </c>
      <c r="L55" s="16" t="s">
        <v>19</v>
      </c>
      <c r="M55" s="16" t="s">
        <v>20</v>
      </c>
      <c r="N55" s="16" t="s">
        <v>21</v>
      </c>
      <c r="O55" s="16" t="s">
        <v>22</v>
      </c>
      <c r="P55" s="16" t="s">
        <v>23</v>
      </c>
      <c r="Q55" s="16" t="s">
        <v>24</v>
      </c>
      <c r="R55" s="16" t="s">
        <v>25</v>
      </c>
      <c r="T55" s="27"/>
    </row>
    <row r="56" spans="1:20" s="20" customFormat="1" ht="15" customHeight="1" x14ac:dyDescent="0.2">
      <c r="A56" s="102" t="s">
        <v>61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T56" s="27"/>
    </row>
    <row r="57" spans="1:20" s="20" customFormat="1" ht="15" customHeight="1" x14ac:dyDescent="0.25">
      <c r="A57" s="21" t="s">
        <v>62</v>
      </c>
      <c r="B57" s="22" t="s">
        <v>63</v>
      </c>
      <c r="C57" s="23">
        <v>499510502</v>
      </c>
      <c r="D57" s="24" t="s">
        <v>29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/>
      <c r="N57" s="25"/>
      <c r="O57" s="25"/>
      <c r="P57" s="25"/>
      <c r="Q57" s="26">
        <f>E57+F57+G57+H57+I57+J57+K57+L57+M57+N57+O57+P57</f>
        <v>0</v>
      </c>
      <c r="R57" s="26">
        <f>Q57+Q134</f>
        <v>0</v>
      </c>
      <c r="T57" s="27">
        <f>R57/5</f>
        <v>0</v>
      </c>
    </row>
    <row r="58" spans="1:20" s="20" customFormat="1" ht="6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T58" s="27"/>
    </row>
    <row r="59" spans="1:20" s="20" customFormat="1" ht="14.25" customHeight="1" x14ac:dyDescent="0.25">
      <c r="A59" s="21" t="s">
        <v>64</v>
      </c>
      <c r="B59" s="22" t="s">
        <v>65</v>
      </c>
      <c r="C59" s="23">
        <v>499619901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2086.3200000000002</v>
      </c>
      <c r="K59" s="25">
        <v>0</v>
      </c>
      <c r="L59" s="25">
        <v>0</v>
      </c>
      <c r="M59" s="25"/>
      <c r="N59" s="25"/>
      <c r="O59" s="25"/>
      <c r="P59" s="25"/>
      <c r="Q59" s="26">
        <f>E59+F59+G59+H59+I59+J59+K59+L59+M59+N59+O59+P59</f>
        <v>2086.3200000000002</v>
      </c>
      <c r="R59" s="26">
        <f>Q59</f>
        <v>2086.3200000000002</v>
      </c>
      <c r="T59" s="27">
        <f>R59/5</f>
        <v>417.26400000000001</v>
      </c>
    </row>
    <row r="60" spans="1:20" s="20" customFormat="1" ht="6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5" customHeight="1" x14ac:dyDescent="0.25">
      <c r="A61" s="21" t="s">
        <v>64</v>
      </c>
      <c r="B61" s="22" t="s">
        <v>65</v>
      </c>
      <c r="C61" s="23">
        <v>499619901</v>
      </c>
      <c r="D61" s="24" t="s">
        <v>30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570.51</v>
      </c>
      <c r="M61" s="25"/>
      <c r="N61" s="25"/>
      <c r="O61" s="25"/>
      <c r="P61" s="25"/>
      <c r="Q61" s="26">
        <f>E61+F61+G61+H61+I61+J61+K61+L61+M61+N61+O61+P61</f>
        <v>570.51</v>
      </c>
      <c r="R61" s="26">
        <f>Q61</f>
        <v>570.51</v>
      </c>
      <c r="T61" s="27">
        <f>R61/5</f>
        <v>114.102</v>
      </c>
    </row>
    <row r="62" spans="1:20" s="20" customFormat="1" ht="6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25">
      <c r="A63" s="62" t="s">
        <v>62</v>
      </c>
      <c r="B63" s="63" t="s">
        <v>66</v>
      </c>
      <c r="C63" s="64">
        <v>499610502</v>
      </c>
      <c r="D63" s="24" t="s">
        <v>29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/>
      <c r="N63" s="65"/>
      <c r="O63" s="65"/>
      <c r="P63" s="65"/>
      <c r="Q63" s="66">
        <f>E63+F63+G63+H63+I63+J63+K63+L63+M63+N63+O63+P63</f>
        <v>0</v>
      </c>
      <c r="R63" s="66">
        <f>Q63</f>
        <v>0</v>
      </c>
      <c r="T63" s="27">
        <f>R63/5</f>
        <v>0</v>
      </c>
    </row>
    <row r="64" spans="1:20" s="20" customFormat="1" ht="6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25">
      <c r="A65" s="62" t="s">
        <v>62</v>
      </c>
      <c r="B65" s="63" t="s">
        <v>67</v>
      </c>
      <c r="C65" s="64">
        <v>499610504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388.08</v>
      </c>
      <c r="M65" s="65"/>
      <c r="N65" s="65"/>
      <c r="O65" s="65"/>
      <c r="P65" s="65"/>
      <c r="Q65" s="66">
        <f>E65+F65+G65+H65+I65+J65+K65+L65+M65+N65+O65+P65</f>
        <v>388.08</v>
      </c>
      <c r="R65" s="66">
        <f>Q65</f>
        <v>388.08</v>
      </c>
      <c r="T65" s="27">
        <f>R65/5</f>
        <v>77.616</v>
      </c>
    </row>
    <row r="66" spans="1:20" s="20" customFormat="1" ht="6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25">
      <c r="A67" s="62" t="s">
        <v>62</v>
      </c>
      <c r="B67" s="63" t="s">
        <v>68</v>
      </c>
      <c r="C67" s="64">
        <v>499610505</v>
      </c>
      <c r="D67" s="24" t="s">
        <v>29</v>
      </c>
      <c r="E67" s="65">
        <v>75214.759999999995</v>
      </c>
      <c r="F67" s="65">
        <v>25335.9</v>
      </c>
      <c r="G67" s="65">
        <v>70057.52</v>
      </c>
      <c r="H67" s="65">
        <v>71836.399999999994</v>
      </c>
      <c r="I67" s="65">
        <v>71831.12</v>
      </c>
      <c r="J67" s="65">
        <v>72413.86</v>
      </c>
      <c r="K67" s="65">
        <v>0</v>
      </c>
      <c r="L67" s="65">
        <v>85553.26</v>
      </c>
      <c r="M67" s="65"/>
      <c r="N67" s="65"/>
      <c r="O67" s="65"/>
      <c r="P67" s="65"/>
      <c r="Q67" s="66">
        <f>E67+F67+G67+H67+I67+J67+K67+L67+M67+N67+O67+P67</f>
        <v>472242.81999999995</v>
      </c>
      <c r="R67" s="66">
        <f>Q67</f>
        <v>472242.81999999995</v>
      </c>
      <c r="T67" s="27">
        <f>R67/5</f>
        <v>94448.563999999984</v>
      </c>
    </row>
    <row r="68" spans="1:20" s="20" customFormat="1" ht="6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25">
      <c r="A69" s="62" t="s">
        <v>62</v>
      </c>
      <c r="B69" s="63" t="s">
        <v>69</v>
      </c>
      <c r="C69" s="64">
        <v>499610509</v>
      </c>
      <c r="D69" s="24" t="s">
        <v>29</v>
      </c>
      <c r="E69" s="65">
        <v>11726.46</v>
      </c>
      <c r="F69" s="65">
        <v>12720.53</v>
      </c>
      <c r="G69" s="65">
        <v>11920.22</v>
      </c>
      <c r="H69" s="65">
        <v>14562.39</v>
      </c>
      <c r="I69" s="65">
        <v>12927.05</v>
      </c>
      <c r="J69" s="65">
        <v>11292.18</v>
      </c>
      <c r="K69" s="65">
        <v>1436.02</v>
      </c>
      <c r="L69" s="65">
        <v>12885.93</v>
      </c>
      <c r="M69" s="65"/>
      <c r="N69" s="65"/>
      <c r="O69" s="65"/>
      <c r="P69" s="65"/>
      <c r="Q69" s="66">
        <f>E69+F69+G69+H69+I69+J69+K69+L69+M69+N69+O69+P69</f>
        <v>89470.78</v>
      </c>
      <c r="R69" s="66">
        <f>Q69</f>
        <v>89470.78</v>
      </c>
      <c r="T69" s="27">
        <f>R69/5</f>
        <v>17894.155999999999</v>
      </c>
    </row>
    <row r="70" spans="1:20" s="20" customFormat="1" ht="6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25">
      <c r="A71" s="21" t="s">
        <v>62</v>
      </c>
      <c r="B71" s="22" t="s">
        <v>63</v>
      </c>
      <c r="C71" s="23">
        <v>499510502</v>
      </c>
      <c r="D71" s="24" t="s">
        <v>30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/>
      <c r="N71" s="25"/>
      <c r="O71" s="25"/>
      <c r="P71" s="25"/>
      <c r="Q71" s="26">
        <f>E71+F71+G71+H71+I71+J71+K71+L71+M71+N71+O71+P71</f>
        <v>0</v>
      </c>
      <c r="R71" s="26">
        <f>Q71+Q101</f>
        <v>0</v>
      </c>
      <c r="T71" s="27">
        <f>R71/5</f>
        <v>0</v>
      </c>
    </row>
    <row r="72" spans="1:20" s="20" customFormat="1" ht="6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25">
      <c r="A73" s="21" t="s">
        <v>62</v>
      </c>
      <c r="B73" s="22" t="s">
        <v>70</v>
      </c>
      <c r="C73" s="23">
        <v>499610504</v>
      </c>
      <c r="D73" s="24" t="s">
        <v>30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/>
      <c r="N73" s="67"/>
      <c r="O73" s="67"/>
      <c r="P73" s="67"/>
      <c r="Q73" s="68">
        <f>E73+F73+G73+H73+I73+J73+K73+L73+M73+N73+O73+P73</f>
        <v>0</v>
      </c>
      <c r="R73" s="68">
        <v>0</v>
      </c>
      <c r="T73" s="27">
        <f>R73/5</f>
        <v>0</v>
      </c>
    </row>
    <row r="74" spans="1:20" s="20" customFormat="1" ht="6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25">
      <c r="A75" s="21" t="s">
        <v>62</v>
      </c>
      <c r="B75" s="22" t="s">
        <v>71</v>
      </c>
      <c r="C75" s="24">
        <v>499610505</v>
      </c>
      <c r="D75" s="24" t="s">
        <v>30</v>
      </c>
      <c r="E75" s="67">
        <v>1186.1099999999999</v>
      </c>
      <c r="F75" s="67">
        <v>46155.57</v>
      </c>
      <c r="G75" s="67">
        <v>1568.29</v>
      </c>
      <c r="H75" s="67">
        <v>2871.13</v>
      </c>
      <c r="I75" s="67">
        <v>2795.04</v>
      </c>
      <c r="J75" s="67">
        <v>3904.21</v>
      </c>
      <c r="K75" s="67">
        <f>74982.95+33.13</f>
        <v>75016.08</v>
      </c>
      <c r="L75" s="67">
        <v>3687.67</v>
      </c>
      <c r="M75" s="67"/>
      <c r="N75" s="67"/>
      <c r="O75" s="67"/>
      <c r="P75" s="67"/>
      <c r="Q75" s="68">
        <f>E75+F75+G75+H75+I75+J75+K75+L75+M75+N75+O75+P75</f>
        <v>137184.1</v>
      </c>
      <c r="R75" s="68">
        <f>Q75+Q105</f>
        <v>137184.1</v>
      </c>
      <c r="T75" s="27">
        <f>R75/5</f>
        <v>27436.82</v>
      </c>
    </row>
    <row r="76" spans="1:20" s="20" customFormat="1" ht="6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25">
      <c r="A77" s="21" t="s">
        <v>62</v>
      </c>
      <c r="B77" s="22" t="s">
        <v>69</v>
      </c>
      <c r="C77" s="23">
        <v>499610509</v>
      </c>
      <c r="D77" s="24" t="s">
        <v>30</v>
      </c>
      <c r="E77" s="67">
        <v>0</v>
      </c>
      <c r="F77" s="67">
        <v>6143.44</v>
      </c>
      <c r="G77" s="67">
        <v>0</v>
      </c>
      <c r="H77" s="67">
        <v>0</v>
      </c>
      <c r="I77" s="67">
        <v>0</v>
      </c>
      <c r="J77" s="67">
        <v>0</v>
      </c>
      <c r="K77" s="67">
        <v>11412.39</v>
      </c>
      <c r="L77" s="67">
        <v>0</v>
      </c>
      <c r="M77" s="67"/>
      <c r="N77" s="67"/>
      <c r="O77" s="67"/>
      <c r="P77" s="67"/>
      <c r="Q77" s="68">
        <f>E77+F77+G77+H77+I77+J77+K77+L77+M77+N77+O77+P77</f>
        <v>17555.829999999998</v>
      </c>
      <c r="R77" s="68">
        <f>Q77</f>
        <v>17555.829999999998</v>
      </c>
      <c r="T77" s="27">
        <f>R77/5</f>
        <v>3511.1659999999997</v>
      </c>
    </row>
    <row r="78" spans="1:20" s="20" customFormat="1" ht="6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25">
      <c r="A79" s="62" t="s">
        <v>62</v>
      </c>
      <c r="B79" s="63" t="s">
        <v>67</v>
      </c>
      <c r="C79" s="64">
        <v>499610504</v>
      </c>
      <c r="D79" s="24" t="s">
        <v>31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/>
      <c r="N79" s="65"/>
      <c r="O79" s="65"/>
      <c r="P79" s="65"/>
      <c r="Q79" s="66">
        <f>E79+F79+G79+H79+I79+J79+K79+L79+M79+N79+O79+P79</f>
        <v>0</v>
      </c>
      <c r="R79" s="66">
        <f>Q79</f>
        <v>0</v>
      </c>
      <c r="T79" s="27">
        <f>R79/5</f>
        <v>0</v>
      </c>
    </row>
    <row r="80" spans="1:20" ht="6" customHeight="1" x14ac:dyDescent="0.25">
      <c r="A80" s="29"/>
      <c r="B80" s="30"/>
      <c r="C80" s="31"/>
      <c r="D80" s="32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T80" s="27"/>
    </row>
    <row r="81" spans="1:20" ht="15" customHeight="1" x14ac:dyDescent="0.25">
      <c r="A81" s="62" t="s">
        <v>62</v>
      </c>
      <c r="B81" s="63" t="s">
        <v>68</v>
      </c>
      <c r="C81" s="64">
        <v>499610505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/>
      <c r="N81" s="65"/>
      <c r="O81" s="65"/>
      <c r="P81" s="65"/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25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25">
      <c r="A83" s="62" t="s">
        <v>62</v>
      </c>
      <c r="B83" s="63" t="s">
        <v>69</v>
      </c>
      <c r="C83" s="64">
        <v>499610509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/>
      <c r="N83" s="65"/>
      <c r="O83" s="65"/>
      <c r="P83" s="65"/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25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25">
      <c r="A85" s="21" t="s">
        <v>62</v>
      </c>
      <c r="B85" s="22" t="s">
        <v>67</v>
      </c>
      <c r="C85" s="23">
        <v>499610504</v>
      </c>
      <c r="D85" s="24" t="s">
        <v>72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/>
      <c r="N85" s="67"/>
      <c r="O85" s="67"/>
      <c r="P85" s="67"/>
      <c r="Q85" s="68">
        <f>E85+F85+G85+H85+I85+J85+K85+L85+M85+N85+O85+P85</f>
        <v>0</v>
      </c>
      <c r="R85" s="68">
        <f>Q85</f>
        <v>0</v>
      </c>
      <c r="T85" s="27">
        <f>R85/5</f>
        <v>0</v>
      </c>
    </row>
    <row r="86" spans="1:20" ht="6" customHeight="1" x14ac:dyDescent="0.25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25">
      <c r="A87" s="21" t="s">
        <v>62</v>
      </c>
      <c r="B87" s="22" t="s">
        <v>68</v>
      </c>
      <c r="C87" s="23">
        <v>499610505</v>
      </c>
      <c r="D87" s="24" t="s">
        <v>72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/>
      <c r="N87" s="67"/>
      <c r="O87" s="67"/>
      <c r="P87" s="67"/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25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25">
      <c r="A89" s="21" t="s">
        <v>62</v>
      </c>
      <c r="B89" s="22" t="s">
        <v>69</v>
      </c>
      <c r="C89" s="23">
        <v>499610509</v>
      </c>
      <c r="D89" s="24" t="s">
        <v>72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/>
      <c r="N89" s="67"/>
      <c r="O89" s="67"/>
      <c r="P89" s="67"/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s="20" customFormat="1" ht="6" customHeight="1" x14ac:dyDescent="0.25">
      <c r="A90" s="29"/>
      <c r="B90" s="30"/>
      <c r="C90" s="31"/>
      <c r="D90" s="32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19"/>
      <c r="T90" s="27"/>
    </row>
    <row r="91" spans="1:20" ht="14.1" customHeight="1" x14ac:dyDescent="0.25">
      <c r="A91" s="36"/>
      <c r="B91" s="37" t="s">
        <v>51</v>
      </c>
      <c r="C91" s="38"/>
      <c r="D91" s="72"/>
      <c r="E91" s="40" t="s">
        <v>12</v>
      </c>
      <c r="F91" s="40" t="s">
        <v>13</v>
      </c>
      <c r="G91" s="40" t="s">
        <v>14</v>
      </c>
      <c r="H91" s="40" t="s">
        <v>15</v>
      </c>
      <c r="I91" s="40" t="s">
        <v>16</v>
      </c>
      <c r="J91" s="40" t="s">
        <v>17</v>
      </c>
      <c r="K91" s="40" t="s">
        <v>18</v>
      </c>
      <c r="L91" s="40" t="s">
        <v>19</v>
      </c>
      <c r="M91" s="40" t="s">
        <v>20</v>
      </c>
      <c r="N91" s="40" t="s">
        <v>21</v>
      </c>
      <c r="O91" s="40" t="s">
        <v>22</v>
      </c>
      <c r="P91" s="40" t="s">
        <v>23</v>
      </c>
      <c r="Q91" s="40"/>
      <c r="R91" s="40"/>
      <c r="T91" s="27">
        <f>R91/5</f>
        <v>0</v>
      </c>
    </row>
    <row r="92" spans="1:20" ht="20.25" customHeight="1" x14ac:dyDescent="0.3">
      <c r="A92" s="73"/>
      <c r="B92" s="42" t="s">
        <v>73</v>
      </c>
      <c r="C92" s="43"/>
      <c r="D92" s="74"/>
      <c r="E92" s="75">
        <f t="shared" ref="E92:R92" si="3">SUM(E57:E89)</f>
        <v>88127.33</v>
      </c>
      <c r="F92" s="75">
        <f t="shared" si="3"/>
        <v>90355.44</v>
      </c>
      <c r="G92" s="75">
        <f t="shared" si="3"/>
        <v>83546.03</v>
      </c>
      <c r="H92" s="75">
        <f t="shared" si="3"/>
        <v>89269.92</v>
      </c>
      <c r="I92" s="75">
        <f t="shared" si="3"/>
        <v>87553.209999999992</v>
      </c>
      <c r="J92" s="75">
        <f t="shared" si="3"/>
        <v>89696.570000000022</v>
      </c>
      <c r="K92" s="75">
        <f t="shared" si="3"/>
        <v>87864.49</v>
      </c>
      <c r="L92" s="75">
        <f t="shared" si="3"/>
        <v>103085.45</v>
      </c>
      <c r="M92" s="75">
        <f t="shared" si="3"/>
        <v>0</v>
      </c>
      <c r="N92" s="75">
        <f t="shared" si="3"/>
        <v>0</v>
      </c>
      <c r="O92" s="75">
        <f t="shared" si="3"/>
        <v>0</v>
      </c>
      <c r="P92" s="75">
        <f t="shared" si="3"/>
        <v>0</v>
      </c>
      <c r="Q92" s="46">
        <f t="shared" si="3"/>
        <v>719498.43999999983</v>
      </c>
      <c r="R92" s="46">
        <f t="shared" si="3"/>
        <v>719498.43999999983</v>
      </c>
      <c r="T92" s="27"/>
    </row>
    <row r="93" spans="1:20" ht="31.5" customHeight="1" x14ac:dyDescent="0.2">
      <c r="A93" s="76"/>
      <c r="B93" s="77"/>
      <c r="C93" s="78"/>
      <c r="D93" s="78"/>
      <c r="E93" s="79">
        <f t="shared" ref="E93:P93" si="4">E47+E92</f>
        <v>10324725.689999999</v>
      </c>
      <c r="F93" s="79">
        <f t="shared" si="4"/>
        <v>6870554.4500000011</v>
      </c>
      <c r="G93" s="79">
        <f t="shared" si="4"/>
        <v>66126221.280000001</v>
      </c>
      <c r="H93" s="79">
        <f t="shared" si="4"/>
        <v>19697556.84</v>
      </c>
      <c r="I93" s="79">
        <f t="shared" si="4"/>
        <v>13369423.530000001</v>
      </c>
      <c r="J93" s="79">
        <f t="shared" si="4"/>
        <v>26410584.699999999</v>
      </c>
      <c r="K93" s="79">
        <f t="shared" si="4"/>
        <v>18702219.279999994</v>
      </c>
      <c r="L93" s="79">
        <f t="shared" si="4"/>
        <v>26375637.960000001</v>
      </c>
      <c r="M93" s="79">
        <f t="shared" si="4"/>
        <v>-54201.41</v>
      </c>
      <c r="N93" s="79">
        <f t="shared" si="4"/>
        <v>0</v>
      </c>
      <c r="O93" s="79">
        <f t="shared" si="4"/>
        <v>0</v>
      </c>
      <c r="P93" s="79">
        <f t="shared" si="4"/>
        <v>0</v>
      </c>
      <c r="Q93" s="80"/>
    </row>
    <row r="94" spans="1:20" ht="14.25" customHeight="1" x14ac:dyDescent="0.2">
      <c r="A94" s="76"/>
      <c r="B94" s="77"/>
      <c r="C94" s="78"/>
      <c r="D94" s="78"/>
      <c r="E94" s="80"/>
      <c r="F94" s="80"/>
      <c r="G94" s="80"/>
      <c r="H94" s="80"/>
      <c r="I94" s="81"/>
      <c r="J94" s="81"/>
      <c r="K94" s="80"/>
      <c r="L94" s="80"/>
      <c r="M94" s="80"/>
      <c r="N94" s="80"/>
      <c r="O94" s="80"/>
      <c r="P94" s="80"/>
      <c r="Q94" s="80"/>
    </row>
    <row r="95" spans="1:20" ht="20.100000000000001" customHeight="1" x14ac:dyDescent="0.35">
      <c r="A95" s="12" t="s">
        <v>9</v>
      </c>
      <c r="B95" s="13" t="s">
        <v>74</v>
      </c>
      <c r="C95" s="14"/>
      <c r="D95" s="15" t="s">
        <v>11</v>
      </c>
      <c r="E95" s="16" t="s">
        <v>12</v>
      </c>
      <c r="F95" s="16" t="s">
        <v>13</v>
      </c>
      <c r="G95" s="16" t="s">
        <v>14</v>
      </c>
      <c r="H95" s="16" t="s">
        <v>15</v>
      </c>
      <c r="I95" s="16" t="s">
        <v>16</v>
      </c>
      <c r="J95" s="16" t="s">
        <v>17</v>
      </c>
      <c r="K95" s="16" t="s">
        <v>18</v>
      </c>
      <c r="L95" s="16" t="s">
        <v>19</v>
      </c>
      <c r="M95" s="16" t="s">
        <v>20</v>
      </c>
      <c r="N95" s="16" t="s">
        <v>21</v>
      </c>
      <c r="O95" s="16" t="s">
        <v>22</v>
      </c>
      <c r="P95" s="16" t="s">
        <v>23</v>
      </c>
      <c r="Q95" s="16" t="s">
        <v>75</v>
      </c>
    </row>
    <row r="96" spans="1:20" s="20" customFormat="1" ht="15" customHeight="1" x14ac:dyDescent="0.2">
      <c r="A96" s="103" t="s">
        <v>76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ht="15" customHeight="1" x14ac:dyDescent="0.25">
      <c r="A97" s="21" t="s">
        <v>34</v>
      </c>
      <c r="B97" s="22" t="s">
        <v>35</v>
      </c>
      <c r="C97" s="23"/>
      <c r="D97" s="24" t="s">
        <v>30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-46.39</v>
      </c>
      <c r="K97" s="67">
        <v>0</v>
      </c>
      <c r="L97" s="67">
        <v>-196.25</v>
      </c>
      <c r="M97" s="67"/>
      <c r="N97" s="67"/>
      <c r="O97" s="67"/>
      <c r="P97" s="67"/>
      <c r="Q97" s="68">
        <f>E97+F97+G97+H97+I97+J97+K97+L97+M97+N97+O97+P97</f>
        <v>-242.64</v>
      </c>
    </row>
    <row r="98" spans="1:17" ht="6.75" customHeight="1" x14ac:dyDescent="0.25">
      <c r="A98" s="82"/>
      <c r="B98" s="82"/>
      <c r="C98" s="83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</row>
    <row r="99" spans="1:17" ht="15" customHeight="1" x14ac:dyDescent="0.25">
      <c r="A99" s="21" t="s">
        <v>36</v>
      </c>
      <c r="B99" s="22" t="s">
        <v>37</v>
      </c>
      <c r="C99" s="23"/>
      <c r="D99" s="24" t="s">
        <v>30</v>
      </c>
      <c r="E99" s="67">
        <v>0</v>
      </c>
      <c r="F99" s="67">
        <v>-10.28</v>
      </c>
      <c r="G99" s="67">
        <v>-1098.73</v>
      </c>
      <c r="H99" s="67">
        <v>-212.56</v>
      </c>
      <c r="I99" s="67">
        <v>0</v>
      </c>
      <c r="J99" s="67">
        <v>-20.56</v>
      </c>
      <c r="K99" s="67">
        <v>-1062.75</v>
      </c>
      <c r="L99" s="67">
        <v>-20.56</v>
      </c>
      <c r="M99" s="67"/>
      <c r="N99" s="67"/>
      <c r="O99" s="67"/>
      <c r="P99" s="67"/>
      <c r="Q99" s="68">
        <f>SUM(E99:P99)</f>
        <v>-2425.44</v>
      </c>
    </row>
    <row r="100" spans="1:17" ht="6.75" customHeight="1" x14ac:dyDescent="0.25">
      <c r="A100" s="29"/>
      <c r="B100" s="30"/>
      <c r="C100" s="31"/>
      <c r="D100" s="32"/>
      <c r="E100" s="8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4"/>
    </row>
    <row r="101" spans="1:17" s="20" customFormat="1" ht="15" customHeight="1" x14ac:dyDescent="0.25">
      <c r="A101" s="21" t="s">
        <v>62</v>
      </c>
      <c r="B101" s="22" t="s">
        <v>77</v>
      </c>
      <c r="C101" s="23"/>
      <c r="D101" s="24" t="s">
        <v>30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/>
      <c r="N101" s="67"/>
      <c r="O101" s="67"/>
      <c r="P101" s="67"/>
      <c r="Q101" s="68">
        <f>E101+F101+G101+H101+I101+J101+K101+L101+M101+N101+O101+P101</f>
        <v>0</v>
      </c>
    </row>
    <row r="102" spans="1:17" ht="6.75" customHeight="1" x14ac:dyDescent="0.25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ht="15" customHeight="1" x14ac:dyDescent="0.25">
      <c r="A103" s="21" t="s">
        <v>62</v>
      </c>
      <c r="B103" s="22" t="s">
        <v>63</v>
      </c>
      <c r="C103" s="23"/>
      <c r="D103" s="24" t="s">
        <v>29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/>
      <c r="N103" s="67"/>
      <c r="O103" s="67"/>
      <c r="P103" s="67"/>
      <c r="Q103" s="68">
        <f>E103+F103+G103+H103+I103+J103+K103+L103+M103+N103+O103+P103</f>
        <v>0</v>
      </c>
    </row>
    <row r="104" spans="1:17" ht="6.75" customHeight="1" x14ac:dyDescent="0.25">
      <c r="A104" s="29"/>
      <c r="B104" s="30"/>
      <c r="C104" s="31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25">
      <c r="A105" s="21" t="s">
        <v>78</v>
      </c>
      <c r="B105" s="22" t="s">
        <v>71</v>
      </c>
      <c r="C105" s="23"/>
      <c r="D105" s="24" t="s">
        <v>30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/>
      <c r="N105" s="67"/>
      <c r="O105" s="67"/>
      <c r="P105" s="67"/>
      <c r="Q105" s="68">
        <f>E105+F105+G105+H105+I105+J105+K105+L105+M105+N105+O105+P105</f>
        <v>0</v>
      </c>
    </row>
    <row r="106" spans="1:17" ht="6.75" customHeight="1" x14ac:dyDescent="0.25">
      <c r="A106" s="82"/>
      <c r="B106" s="82"/>
      <c r="C106" s="83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</row>
    <row r="107" spans="1:17" ht="15" customHeight="1" x14ac:dyDescent="0.25">
      <c r="A107" s="21" t="s">
        <v>38</v>
      </c>
      <c r="B107" s="22" t="s">
        <v>39</v>
      </c>
      <c r="C107" s="23">
        <v>442419906</v>
      </c>
      <c r="D107" s="24" t="s">
        <v>30</v>
      </c>
      <c r="E107" s="67">
        <v>-674826.7</v>
      </c>
      <c r="F107" s="67">
        <v>-840553.86</v>
      </c>
      <c r="G107" s="67">
        <v>-1164425.3500000001</v>
      </c>
      <c r="H107" s="67">
        <v>-2478221</v>
      </c>
      <c r="I107" s="67">
        <v>-956952.43</v>
      </c>
      <c r="J107" s="67">
        <v>-3602711.01</v>
      </c>
      <c r="K107" s="67">
        <v>-1684421.88</v>
      </c>
      <c r="L107" s="67">
        <v>-912469.18</v>
      </c>
      <c r="M107" s="67"/>
      <c r="N107" s="67"/>
      <c r="O107" s="67"/>
      <c r="P107" s="67"/>
      <c r="Q107" s="68">
        <f>E107+F107+G107+H107+I107+J107+K107+L107+M107+N107+O107+P107</f>
        <v>-12314581.41</v>
      </c>
    </row>
    <row r="108" spans="1:17" ht="6.75" customHeight="1" x14ac:dyDescent="0.25">
      <c r="A108" s="29"/>
      <c r="B108" s="30"/>
      <c r="C108" s="31"/>
      <c r="D108" s="32"/>
      <c r="E108" s="69"/>
      <c r="F108" s="69"/>
      <c r="G108" s="69"/>
      <c r="H108" s="69"/>
      <c r="I108" s="82"/>
      <c r="J108" s="69"/>
      <c r="K108" s="69"/>
      <c r="L108" s="69"/>
      <c r="M108" s="69"/>
      <c r="N108" s="69"/>
      <c r="O108" s="69"/>
      <c r="P108" s="69"/>
      <c r="Q108" s="70"/>
    </row>
    <row r="109" spans="1:17" ht="15" customHeight="1" x14ac:dyDescent="0.25">
      <c r="A109" s="21" t="s">
        <v>38</v>
      </c>
      <c r="B109" s="22" t="s">
        <v>39</v>
      </c>
      <c r="C109" s="23">
        <v>442419906</v>
      </c>
      <c r="D109" s="24" t="s">
        <v>29</v>
      </c>
      <c r="E109" s="67">
        <v>0</v>
      </c>
      <c r="F109" s="67">
        <v>0</v>
      </c>
      <c r="G109" s="67">
        <v>0</v>
      </c>
      <c r="H109" s="67">
        <v>0</v>
      </c>
      <c r="I109" s="67">
        <v>-1127.5899999999999</v>
      </c>
      <c r="J109" s="67">
        <v>0</v>
      </c>
      <c r="K109" s="67">
        <v>0</v>
      </c>
      <c r="L109" s="67">
        <v>0</v>
      </c>
      <c r="M109" s="67"/>
      <c r="N109" s="67"/>
      <c r="O109" s="67"/>
      <c r="P109" s="67"/>
      <c r="Q109" s="68">
        <f>E109+F109+G109+H109+I109+J109+K109+L109+M109+N109+O109+P109</f>
        <v>-1127.5899999999999</v>
      </c>
    </row>
    <row r="110" spans="1:17" ht="6.75" customHeight="1" x14ac:dyDescent="0.25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25">
      <c r="A111" s="21" t="s">
        <v>79</v>
      </c>
      <c r="B111" s="22" t="s">
        <v>80</v>
      </c>
      <c r="C111" s="23"/>
      <c r="D111" s="24" t="s">
        <v>31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/>
      <c r="N111" s="67"/>
      <c r="O111" s="67"/>
      <c r="P111" s="67"/>
      <c r="Q111" s="68">
        <f>E111+F111+G111+H111+I111+J111+K111+L111+M111+N111+O111+P111</f>
        <v>0</v>
      </c>
    </row>
    <row r="112" spans="1:17" ht="6.75" customHeight="1" x14ac:dyDescent="0.25">
      <c r="A112" s="29"/>
      <c r="B112" s="30"/>
      <c r="C112" s="31"/>
      <c r="D112" s="32"/>
      <c r="E112" s="82"/>
      <c r="F112" s="82"/>
      <c r="G112" s="82"/>
      <c r="H112" s="82"/>
      <c r="I112" s="69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25">
      <c r="A113" s="21" t="s">
        <v>79</v>
      </c>
      <c r="B113" s="22" t="s">
        <v>81</v>
      </c>
      <c r="C113" s="23"/>
      <c r="D113" s="24" t="s">
        <v>33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/>
      <c r="N113" s="67"/>
      <c r="O113" s="67"/>
      <c r="P113" s="67"/>
      <c r="Q113" s="68">
        <f>E113+F113+G113+H113+I113+J113+K113+L113+M113+N113+O113+P113</f>
        <v>0</v>
      </c>
    </row>
    <row r="114" spans="1:18" ht="6.75" customHeight="1" x14ac:dyDescent="0.25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4.25" customHeight="1" x14ac:dyDescent="0.25">
      <c r="A115" s="36"/>
      <c r="B115" s="37" t="s">
        <v>51</v>
      </c>
      <c r="C115" s="38"/>
      <c r="D115" s="72"/>
      <c r="E115" s="40" t="s">
        <v>12</v>
      </c>
      <c r="F115" s="40" t="s">
        <v>13</v>
      </c>
      <c r="G115" s="40" t="s">
        <v>14</v>
      </c>
      <c r="H115" s="40" t="s">
        <v>15</v>
      </c>
      <c r="I115" s="40" t="s">
        <v>16</v>
      </c>
      <c r="J115" s="40" t="s">
        <v>17</v>
      </c>
      <c r="K115" s="40" t="s">
        <v>18</v>
      </c>
      <c r="L115" s="40" t="s">
        <v>19</v>
      </c>
      <c r="M115" s="40" t="s">
        <v>20</v>
      </c>
      <c r="N115" s="40" t="s">
        <v>21</v>
      </c>
      <c r="O115" s="40" t="s">
        <v>22</v>
      </c>
      <c r="P115" s="40" t="s">
        <v>23</v>
      </c>
      <c r="Q115" s="40"/>
    </row>
    <row r="116" spans="1:18" ht="20.25" customHeight="1" x14ac:dyDescent="0.3">
      <c r="A116" s="73"/>
      <c r="B116" s="42" t="s">
        <v>82</v>
      </c>
      <c r="C116" s="43"/>
      <c r="D116" s="74"/>
      <c r="E116" s="75">
        <f t="shared" ref="E116:Q116" si="5">SUM(E97:E114)</f>
        <v>-674826.7</v>
      </c>
      <c r="F116" s="75">
        <f t="shared" si="5"/>
        <v>-840564.14</v>
      </c>
      <c r="G116" s="75">
        <f t="shared" si="5"/>
        <v>-1165524.08</v>
      </c>
      <c r="H116" s="75">
        <f t="shared" si="5"/>
        <v>-2478433.56</v>
      </c>
      <c r="I116" s="75">
        <f t="shared" si="5"/>
        <v>-958080.02</v>
      </c>
      <c r="J116" s="75">
        <f t="shared" si="5"/>
        <v>-3602777.96</v>
      </c>
      <c r="K116" s="75">
        <f t="shared" si="5"/>
        <v>-1685484.63</v>
      </c>
      <c r="L116" s="75">
        <f t="shared" si="5"/>
        <v>-912685.99000000011</v>
      </c>
      <c r="M116" s="75">
        <f t="shared" si="5"/>
        <v>0</v>
      </c>
      <c r="N116" s="75">
        <f t="shared" si="5"/>
        <v>0</v>
      </c>
      <c r="O116" s="75">
        <f t="shared" si="5"/>
        <v>0</v>
      </c>
      <c r="P116" s="75">
        <f t="shared" si="5"/>
        <v>0</v>
      </c>
      <c r="Q116" s="84">
        <f t="shared" si="5"/>
        <v>-12318377.08</v>
      </c>
    </row>
    <row r="117" spans="1:18" s="20" customFormat="1" ht="8.25" customHeight="1" x14ac:dyDescent="0.25">
      <c r="A117" s="30"/>
      <c r="B117" s="85"/>
      <c r="C117" s="31"/>
      <c r="D117" s="31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</row>
    <row r="118" spans="1:18" ht="20.45" customHeight="1" x14ac:dyDescent="0.3">
      <c r="A118" s="63"/>
      <c r="B118" s="87" t="s">
        <v>83</v>
      </c>
      <c r="C118" s="88"/>
      <c r="D118" s="64"/>
      <c r="E118" s="89">
        <f t="shared" ref="E118:N118" si="6">E47+E53+E92+E116</f>
        <v>9649898.9900000002</v>
      </c>
      <c r="F118" s="89">
        <f t="shared" si="6"/>
        <v>6029990.3100000015</v>
      </c>
      <c r="G118" s="89">
        <f t="shared" si="6"/>
        <v>64960697.200000003</v>
      </c>
      <c r="H118" s="89">
        <f t="shared" si="6"/>
        <v>17219123.280000001</v>
      </c>
      <c r="I118" s="89">
        <f t="shared" si="6"/>
        <v>12411343.510000002</v>
      </c>
      <c r="J118" s="89">
        <f t="shared" si="6"/>
        <v>22807806.739999998</v>
      </c>
      <c r="K118" s="89">
        <f t="shared" si="6"/>
        <v>17016734.649999995</v>
      </c>
      <c r="L118" s="89">
        <f t="shared" si="6"/>
        <v>25462951.970000003</v>
      </c>
      <c r="M118" s="89">
        <f t="shared" si="6"/>
        <v>-54201.41</v>
      </c>
      <c r="N118" s="89">
        <f t="shared" si="6"/>
        <v>0</v>
      </c>
      <c r="O118" s="89">
        <f>O47+O92+O116</f>
        <v>0</v>
      </c>
      <c r="P118" s="89">
        <f>P47+P92+P116</f>
        <v>0</v>
      </c>
      <c r="Q118" s="90">
        <f>Q47+Q53+Q92+Q116</f>
        <v>175391037.07999998</v>
      </c>
      <c r="R118" s="90">
        <f>R47+R53+R92+R116</f>
        <v>175391037.07999998</v>
      </c>
    </row>
    <row r="119" spans="1:18" x14ac:dyDescent="0.2">
      <c r="A119" s="91"/>
      <c r="B119" s="91"/>
      <c r="C119" s="92"/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</row>
    <row r="120" spans="1:18" ht="18.75" x14ac:dyDescent="0.3">
      <c r="A120" s="91"/>
      <c r="B120" s="94" t="s">
        <v>84</v>
      </c>
      <c r="C120" s="95"/>
      <c r="D120" s="92" t="s">
        <v>85</v>
      </c>
      <c r="E120" s="89">
        <v>9649985.3100000005</v>
      </c>
      <c r="F120" s="89">
        <v>6029990.3099999996</v>
      </c>
      <c r="G120" s="89">
        <v>64960697.200000003</v>
      </c>
      <c r="H120" s="89">
        <v>17219123.280000001</v>
      </c>
      <c r="I120" s="89">
        <v>12411343.51</v>
      </c>
      <c r="J120" s="89">
        <v>22807806.739999998</v>
      </c>
      <c r="K120" s="89">
        <v>17016734.649999999</v>
      </c>
      <c r="L120" s="89">
        <v>25462951.969999999</v>
      </c>
      <c r="M120" s="89"/>
      <c r="N120" s="89"/>
      <c r="O120" s="89"/>
      <c r="P120" s="93" t="s">
        <v>86</v>
      </c>
      <c r="Q120" s="90">
        <v>175391037.08000001</v>
      </c>
      <c r="R120" s="90">
        <f>Q120</f>
        <v>175391037.08000001</v>
      </c>
    </row>
    <row r="122" spans="1:18" ht="18.75" x14ac:dyDescent="0.3">
      <c r="E122" s="2">
        <f t="shared" ref="E122:O122" si="7">E120-E118</f>
        <v>86.320000000298023</v>
      </c>
      <c r="F122" s="2">
        <f t="shared" si="7"/>
        <v>0</v>
      </c>
      <c r="G122" s="2">
        <f t="shared" si="7"/>
        <v>0</v>
      </c>
      <c r="H122" s="2">
        <f t="shared" si="7"/>
        <v>0</v>
      </c>
      <c r="I122" s="2">
        <f t="shared" si="7"/>
        <v>0</v>
      </c>
      <c r="J122" s="2">
        <f t="shared" si="7"/>
        <v>0</v>
      </c>
      <c r="K122" s="2">
        <f t="shared" si="7"/>
        <v>0</v>
      </c>
      <c r="L122" s="2">
        <f t="shared" si="7"/>
        <v>0</v>
      </c>
      <c r="M122" s="2">
        <f t="shared" si="7"/>
        <v>54201.41</v>
      </c>
      <c r="N122" s="2">
        <f t="shared" si="7"/>
        <v>0</v>
      </c>
      <c r="O122" s="2">
        <f t="shared" si="7"/>
        <v>0</v>
      </c>
      <c r="P122" s="2" t="s">
        <v>87</v>
      </c>
      <c r="Q122" s="90">
        <f>Q118-Q120</f>
        <v>0</v>
      </c>
      <c r="R122" s="90">
        <f>R118-R120</f>
        <v>0</v>
      </c>
    </row>
  </sheetData>
  <sheetProtection selectLockedCells="1" selectUnlockedCells="1"/>
  <mergeCells count="8">
    <mergeCell ref="A56:R56"/>
    <mergeCell ref="A96:Q96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2"/>
  <sheetViews>
    <sheetView topLeftCell="A65" workbookViewId="0">
      <selection activeCell="N121" activeCellId="1" sqref="I123:J128 N121"/>
    </sheetView>
  </sheetViews>
  <sheetFormatPr defaultRowHeight="12.75" x14ac:dyDescent="0.2"/>
  <cols>
    <col min="14" max="14" width="11.7109375" customWidth="1"/>
  </cols>
  <sheetData>
    <row r="10" spans="14:14" x14ac:dyDescent="0.2">
      <c r="N10" s="96">
        <v>364403.9</v>
      </c>
    </row>
    <row r="11" spans="14:14" x14ac:dyDescent="0.2">
      <c r="N11" s="96">
        <v>112960.07</v>
      </c>
    </row>
    <row r="12" spans="14:14" x14ac:dyDescent="0.2">
      <c r="N12" s="96">
        <v>42257.7</v>
      </c>
    </row>
    <row r="13" spans="14:14" x14ac:dyDescent="0.2">
      <c r="N13" s="96">
        <v>61352.47</v>
      </c>
    </row>
    <row r="14" spans="14:14" x14ac:dyDescent="0.2">
      <c r="N14">
        <v>555.20000000000005</v>
      </c>
    </row>
    <row r="15" spans="14:14" x14ac:dyDescent="0.2">
      <c r="N15" s="96">
        <v>42334.91</v>
      </c>
    </row>
    <row r="16" spans="14:14" x14ac:dyDescent="0.2">
      <c r="N16" s="96">
        <v>22529.82</v>
      </c>
    </row>
    <row r="17" spans="14:14" x14ac:dyDescent="0.2">
      <c r="N17">
        <v>774.47</v>
      </c>
    </row>
    <row r="18" spans="14:14" x14ac:dyDescent="0.2">
      <c r="N18" s="96">
        <v>21466.92</v>
      </c>
    </row>
    <row r="19" spans="14:14" x14ac:dyDescent="0.2">
      <c r="N19" s="96">
        <v>43405.31</v>
      </c>
    </row>
    <row r="20" spans="14:14" x14ac:dyDescent="0.2">
      <c r="N20">
        <v>810</v>
      </c>
    </row>
    <row r="21" spans="14:14" x14ac:dyDescent="0.2">
      <c r="N21">
        <v>31.76</v>
      </c>
    </row>
    <row r="22" spans="14:14" x14ac:dyDescent="0.2">
      <c r="N22" s="96">
        <v>104001.32</v>
      </c>
    </row>
    <row r="23" spans="14:14" x14ac:dyDescent="0.2">
      <c r="N23" s="96">
        <v>162144.38</v>
      </c>
    </row>
    <row r="24" spans="14:14" x14ac:dyDescent="0.2">
      <c r="N24" s="96">
        <v>18866</v>
      </c>
    </row>
    <row r="25" spans="14:14" x14ac:dyDescent="0.2">
      <c r="N25" s="96">
        <v>43812.35</v>
      </c>
    </row>
    <row r="26" spans="14:14" x14ac:dyDescent="0.2">
      <c r="N26" s="96">
        <v>740796.36</v>
      </c>
    </row>
    <row r="27" spans="14:14" x14ac:dyDescent="0.2">
      <c r="N27">
        <v>315</v>
      </c>
    </row>
    <row r="28" spans="14:14" x14ac:dyDescent="0.2">
      <c r="N28" s="96">
        <v>96021.58</v>
      </c>
    </row>
    <row r="29" spans="14:14" x14ac:dyDescent="0.2">
      <c r="N29" s="96">
        <v>75816.45</v>
      </c>
    </row>
    <row r="30" spans="14:14" x14ac:dyDescent="0.2">
      <c r="N30" s="96">
        <v>42971.040000000001</v>
      </c>
    </row>
    <row r="31" spans="14:14" x14ac:dyDescent="0.2">
      <c r="N31" s="96">
        <v>992000.44</v>
      </c>
    </row>
    <row r="32" spans="14:14" x14ac:dyDescent="0.2">
      <c r="N32" s="96">
        <v>55553.22</v>
      </c>
    </row>
    <row r="33" spans="14:14" x14ac:dyDescent="0.2">
      <c r="N33">
        <v>640</v>
      </c>
    </row>
    <row r="34" spans="14:14" x14ac:dyDescent="0.2">
      <c r="N34" s="96">
        <v>3865.96</v>
      </c>
    </row>
    <row r="35" spans="14:14" x14ac:dyDescent="0.2">
      <c r="N35">
        <v>173.12</v>
      </c>
    </row>
    <row r="36" spans="14:14" x14ac:dyDescent="0.2">
      <c r="N36" s="96">
        <v>9449.44</v>
      </c>
    </row>
    <row r="37" spans="14:14" x14ac:dyDescent="0.2">
      <c r="N37">
        <v>952.6</v>
      </c>
    </row>
    <row r="38" spans="14:14" x14ac:dyDescent="0.2">
      <c r="N38" s="96">
        <v>42243.71</v>
      </c>
    </row>
    <row r="39" spans="14:14" x14ac:dyDescent="0.2">
      <c r="N39" s="96">
        <v>14256.52</v>
      </c>
    </row>
    <row r="40" spans="14:14" x14ac:dyDescent="0.2">
      <c r="N40">
        <v>116.71</v>
      </c>
    </row>
    <row r="41" spans="14:14" x14ac:dyDescent="0.2">
      <c r="N41" s="96">
        <v>7846.72</v>
      </c>
    </row>
    <row r="42" spans="14:14" x14ac:dyDescent="0.2">
      <c r="N42">
        <v>130</v>
      </c>
    </row>
    <row r="43" spans="14:14" x14ac:dyDescent="0.2">
      <c r="N43" s="96">
        <v>7846.72</v>
      </c>
    </row>
    <row r="44" spans="14:14" x14ac:dyDescent="0.2">
      <c r="N44">
        <v>370</v>
      </c>
    </row>
    <row r="45" spans="14:14" x14ac:dyDescent="0.2">
      <c r="N45" s="96">
        <v>43038.47</v>
      </c>
    </row>
    <row r="46" spans="14:14" x14ac:dyDescent="0.2">
      <c r="N46" s="96">
        <v>1431.54</v>
      </c>
    </row>
    <row r="47" spans="14:14" x14ac:dyDescent="0.2">
      <c r="N47">
        <v>130</v>
      </c>
    </row>
    <row r="48" spans="14:14" x14ac:dyDescent="0.2">
      <c r="N48">
        <v>165.98</v>
      </c>
    </row>
    <row r="49" spans="14:14" x14ac:dyDescent="0.2">
      <c r="N49">
        <v>370</v>
      </c>
    </row>
    <row r="50" spans="14:14" x14ac:dyDescent="0.2">
      <c r="N50">
        <v>140</v>
      </c>
    </row>
    <row r="51" spans="14:14" x14ac:dyDescent="0.2">
      <c r="N51" s="96">
        <v>4162.5600000000004</v>
      </c>
    </row>
    <row r="52" spans="14:14" x14ac:dyDescent="0.2">
      <c r="N52" s="96">
        <v>42734.85</v>
      </c>
    </row>
    <row r="53" spans="14:14" x14ac:dyDescent="0.2">
      <c r="N53" s="96">
        <v>4922.5200000000004</v>
      </c>
    </row>
    <row r="54" spans="14:14" x14ac:dyDescent="0.2">
      <c r="N54" s="96">
        <v>11338.93</v>
      </c>
    </row>
    <row r="55" spans="14:14" x14ac:dyDescent="0.2">
      <c r="N55" s="96">
        <v>42637.53</v>
      </c>
    </row>
    <row r="56" spans="14:14" x14ac:dyDescent="0.2">
      <c r="N56">
        <v>86.32</v>
      </c>
    </row>
    <row r="57" spans="14:14" x14ac:dyDescent="0.2">
      <c r="N57" s="96">
        <v>15488.7</v>
      </c>
    </row>
    <row r="58" spans="14:14" x14ac:dyDescent="0.2">
      <c r="N58" s="96">
        <v>4258.6499999999996</v>
      </c>
    </row>
    <row r="59" spans="14:14" x14ac:dyDescent="0.2">
      <c r="N59">
        <v>220</v>
      </c>
    </row>
    <row r="60" spans="14:14" x14ac:dyDescent="0.2">
      <c r="N60" s="96">
        <v>42109.19</v>
      </c>
    </row>
    <row r="61" spans="14:14" x14ac:dyDescent="0.2">
      <c r="N61" s="96">
        <v>3806.75</v>
      </c>
    </row>
    <row r="62" spans="14:14" x14ac:dyDescent="0.2">
      <c r="N62" s="96">
        <v>7461.99</v>
      </c>
    </row>
    <row r="63" spans="14:14" x14ac:dyDescent="0.2">
      <c r="N63" s="96">
        <v>2035.04</v>
      </c>
    </row>
    <row r="64" spans="14:14" x14ac:dyDescent="0.2">
      <c r="N64" s="96">
        <v>1202.5</v>
      </c>
    </row>
    <row r="65" spans="14:14" x14ac:dyDescent="0.2">
      <c r="N65" s="96">
        <v>41356.04</v>
      </c>
    </row>
    <row r="66" spans="14:14" x14ac:dyDescent="0.2">
      <c r="N66" s="96">
        <v>1534.18</v>
      </c>
    </row>
    <row r="67" spans="14:14" x14ac:dyDescent="0.2">
      <c r="N67">
        <v>59.03</v>
      </c>
    </row>
    <row r="68" spans="14:14" x14ac:dyDescent="0.2">
      <c r="N68" s="96">
        <v>4255.08</v>
      </c>
    </row>
    <row r="69" spans="14:14" x14ac:dyDescent="0.2">
      <c r="N69" s="96">
        <v>2500</v>
      </c>
    </row>
    <row r="70" spans="14:14" x14ac:dyDescent="0.2">
      <c r="N70" s="96">
        <v>43279.26</v>
      </c>
    </row>
    <row r="71" spans="14:14" x14ac:dyDescent="0.2">
      <c r="N71" s="96">
        <v>1297.48</v>
      </c>
    </row>
    <row r="72" spans="14:14" x14ac:dyDescent="0.2">
      <c r="N72" s="96">
        <v>1362.56</v>
      </c>
    </row>
    <row r="73" spans="14:14" x14ac:dyDescent="0.2">
      <c r="N73" s="96">
        <v>7885.05</v>
      </c>
    </row>
    <row r="74" spans="14:14" x14ac:dyDescent="0.2">
      <c r="N74" s="96">
        <v>42450.44</v>
      </c>
    </row>
    <row r="75" spans="14:14" x14ac:dyDescent="0.2">
      <c r="N75" s="96">
        <v>40441.050000000003</v>
      </c>
    </row>
    <row r="76" spans="14:14" x14ac:dyDescent="0.2">
      <c r="N76" s="96">
        <v>788836.61</v>
      </c>
    </row>
    <row r="77" spans="14:14" x14ac:dyDescent="0.2">
      <c r="N77" s="96">
        <v>67329.490000000005</v>
      </c>
    </row>
    <row r="78" spans="14:14" x14ac:dyDescent="0.2">
      <c r="N78">
        <v>250.8</v>
      </c>
    </row>
    <row r="79" spans="14:14" x14ac:dyDescent="0.2">
      <c r="N79" s="96">
        <v>42981.5</v>
      </c>
    </row>
    <row r="80" spans="14:14" x14ac:dyDescent="0.2">
      <c r="N80">
        <v>897.24</v>
      </c>
    </row>
    <row r="81" spans="14:14" x14ac:dyDescent="0.2">
      <c r="N81" s="96">
        <v>87325.45</v>
      </c>
    </row>
    <row r="82" spans="14:14" x14ac:dyDescent="0.2">
      <c r="N82" s="96">
        <v>47426.33</v>
      </c>
    </row>
    <row r="83" spans="14:14" x14ac:dyDescent="0.2">
      <c r="N83" s="96">
        <v>1932.98</v>
      </c>
    </row>
    <row r="84" spans="14:14" x14ac:dyDescent="0.2">
      <c r="N84" s="96">
        <v>561595.84</v>
      </c>
    </row>
    <row r="85" spans="14:14" x14ac:dyDescent="0.2">
      <c r="N85" s="96">
        <v>42644.35</v>
      </c>
    </row>
    <row r="86" spans="14:14" x14ac:dyDescent="0.2">
      <c r="N86" s="96">
        <v>10420.19</v>
      </c>
    </row>
    <row r="87" spans="14:14" x14ac:dyDescent="0.2">
      <c r="N87" s="96">
        <v>53519.34</v>
      </c>
    </row>
    <row r="88" spans="14:14" x14ac:dyDescent="0.2">
      <c r="N88" s="96">
        <v>28473.23</v>
      </c>
    </row>
    <row r="89" spans="14:14" x14ac:dyDescent="0.2">
      <c r="N89" s="96">
        <v>42785.58</v>
      </c>
    </row>
    <row r="90" spans="14:14" x14ac:dyDescent="0.2">
      <c r="N90" s="96">
        <v>2168.46</v>
      </c>
    </row>
    <row r="91" spans="14:14" x14ac:dyDescent="0.2">
      <c r="N91" s="96">
        <v>11455.19</v>
      </c>
    </row>
    <row r="92" spans="14:14" x14ac:dyDescent="0.2">
      <c r="N92" s="96">
        <v>11455.19</v>
      </c>
    </row>
    <row r="93" spans="14:14" x14ac:dyDescent="0.2">
      <c r="N93" s="96">
        <v>1152.5</v>
      </c>
    </row>
    <row r="94" spans="14:14" x14ac:dyDescent="0.2">
      <c r="N94" s="96">
        <v>5433.65</v>
      </c>
    </row>
    <row r="95" spans="14:14" x14ac:dyDescent="0.2">
      <c r="N95" s="96">
        <v>44107.48</v>
      </c>
    </row>
    <row r="96" spans="14:14" x14ac:dyDescent="0.2">
      <c r="N96" s="96">
        <v>2395.0300000000002</v>
      </c>
    </row>
    <row r="97" spans="14:14" x14ac:dyDescent="0.2">
      <c r="N97">
        <v>119.01</v>
      </c>
    </row>
    <row r="98" spans="14:14" x14ac:dyDescent="0.2">
      <c r="N98">
        <v>436</v>
      </c>
    </row>
    <row r="99" spans="14:14" x14ac:dyDescent="0.2">
      <c r="N99" s="96">
        <v>43364.22</v>
      </c>
    </row>
    <row r="100" spans="14:14" x14ac:dyDescent="0.2">
      <c r="N100" s="96">
        <v>13587.5</v>
      </c>
    </row>
    <row r="101" spans="14:14" x14ac:dyDescent="0.2">
      <c r="N101">
        <v>444.18</v>
      </c>
    </row>
    <row r="102" spans="14:14" x14ac:dyDescent="0.2">
      <c r="N102" s="96">
        <v>41881.81</v>
      </c>
    </row>
    <row r="103" spans="14:14" x14ac:dyDescent="0.2">
      <c r="N103" s="96">
        <v>1017.52</v>
      </c>
    </row>
    <row r="104" spans="14:14" x14ac:dyDescent="0.2">
      <c r="N104" s="96">
        <v>1031.0899999999999</v>
      </c>
    </row>
    <row r="105" spans="14:14" x14ac:dyDescent="0.2">
      <c r="N105">
        <v>5</v>
      </c>
    </row>
    <row r="106" spans="14:14" x14ac:dyDescent="0.2">
      <c r="N106">
        <v>4.2</v>
      </c>
    </row>
    <row r="107" spans="14:14" x14ac:dyDescent="0.2">
      <c r="N107" s="96">
        <v>28408.31</v>
      </c>
    </row>
    <row r="108" spans="14:14" x14ac:dyDescent="0.2">
      <c r="N108" s="96">
        <v>13871.3</v>
      </c>
    </row>
    <row r="109" spans="14:14" x14ac:dyDescent="0.2">
      <c r="N109" s="96">
        <v>7555.34</v>
      </c>
    </row>
    <row r="110" spans="14:14" x14ac:dyDescent="0.2">
      <c r="N110" s="96">
        <v>1022552.86</v>
      </c>
    </row>
    <row r="111" spans="14:14" x14ac:dyDescent="0.2">
      <c r="N111" s="96">
        <v>42005.82</v>
      </c>
    </row>
    <row r="112" spans="14:14" x14ac:dyDescent="0.2">
      <c r="N112" s="96">
        <v>8850</v>
      </c>
    </row>
    <row r="113" spans="14:14" x14ac:dyDescent="0.2">
      <c r="N113" s="96">
        <v>1924.56</v>
      </c>
    </row>
    <row r="114" spans="14:14" x14ac:dyDescent="0.2">
      <c r="N114" s="96">
        <v>2152.7800000000002</v>
      </c>
    </row>
    <row r="115" spans="14:14" x14ac:dyDescent="0.2">
      <c r="N115">
        <v>130</v>
      </c>
    </row>
    <row r="116" spans="14:14" x14ac:dyDescent="0.2">
      <c r="N116">
        <v>130</v>
      </c>
    </row>
    <row r="117" spans="14:14" x14ac:dyDescent="0.2">
      <c r="N117" s="96">
        <v>43904.14</v>
      </c>
    </row>
    <row r="118" spans="14:14" x14ac:dyDescent="0.2">
      <c r="N118">
        <v>130</v>
      </c>
    </row>
    <row r="119" spans="14:14" x14ac:dyDescent="0.2">
      <c r="N119" s="96">
        <v>87010.96</v>
      </c>
    </row>
    <row r="120" spans="14:14" x14ac:dyDescent="0.2">
      <c r="N120" s="96">
        <v>46613.73</v>
      </c>
    </row>
    <row r="121" spans="14:14" x14ac:dyDescent="0.2">
      <c r="N121" s="96">
        <v>1665</v>
      </c>
    </row>
    <row r="122" spans="14:14" x14ac:dyDescent="0.2">
      <c r="N122" s="96">
        <v>43348.66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 BASE SIR</vt:lpstr>
      <vt:lpstr>Plan1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2023-10-11T13:38:58Z</dcterms:created>
  <dcterms:modified xsi:type="dcterms:W3CDTF">2023-10-11T13:38:58Z</dcterms:modified>
</cp:coreProperties>
</file>