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326"/>
  </bookViews>
  <sheets>
    <sheet name="RECEITAS BASE SIR" sheetId="1" r:id="rId1"/>
    <sheet name="Plan1" sheetId="2" r:id="rId2"/>
  </sheets>
  <definedNames>
    <definedName name="_xlnm.Print_Area" localSheetId="0">'RECEITAS BASE SIR'!$A$1:$T$122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K47" i="1" l="1"/>
  <c r="K93" i="1"/>
  <c r="J92" i="1"/>
  <c r="J93" i="1"/>
  <c r="Q109" i="1"/>
  <c r="I22" i="1"/>
  <c r="I47" i="1"/>
  <c r="Q24" i="1"/>
  <c r="G47" i="1"/>
  <c r="G93" i="1"/>
  <c r="F47" i="1"/>
  <c r="F93" i="1"/>
  <c r="F48" i="1"/>
  <c r="F49" i="1"/>
  <c r="E47" i="1"/>
  <c r="H47" i="1"/>
  <c r="J47" i="1"/>
  <c r="I116" i="1"/>
  <c r="I118" i="1"/>
  <c r="I122" i="1"/>
  <c r="Q22" i="1"/>
  <c r="Q69" i="1"/>
  <c r="R69" i="1"/>
  <c r="T69" i="1"/>
  <c r="P47" i="1"/>
  <c r="O47" i="1"/>
  <c r="O118" i="1"/>
  <c r="O122" i="1"/>
  <c r="N47" i="1"/>
  <c r="N93" i="1"/>
  <c r="M47" i="1"/>
  <c r="L47" i="1"/>
  <c r="L118" i="1"/>
  <c r="L122" i="1"/>
  <c r="Q40" i="1"/>
  <c r="R40" i="1"/>
  <c r="T40" i="1"/>
  <c r="Q34" i="1"/>
  <c r="R34" i="1"/>
  <c r="T34" i="1"/>
  <c r="Q32" i="1"/>
  <c r="R32" i="1"/>
  <c r="T32" i="1"/>
  <c r="Q26" i="1"/>
  <c r="Q97" i="1"/>
  <c r="R44" i="1"/>
  <c r="T44" i="1"/>
  <c r="Q20" i="1"/>
  <c r="R20" i="1"/>
  <c r="T20" i="1"/>
  <c r="Q53" i="1"/>
  <c r="R53" i="1"/>
  <c r="Q18" i="1"/>
  <c r="R18" i="1"/>
  <c r="T18" i="1"/>
  <c r="Q12" i="1"/>
  <c r="R12" i="1"/>
  <c r="T12" i="1"/>
  <c r="Q63" i="1"/>
  <c r="R63" i="1"/>
  <c r="T63" i="1"/>
  <c r="T46" i="1"/>
  <c r="T48" i="1"/>
  <c r="T49" i="1"/>
  <c r="T73" i="1"/>
  <c r="T91" i="1"/>
  <c r="E92" i="1"/>
  <c r="E93" i="1"/>
  <c r="R120" i="1"/>
  <c r="Q38" i="1"/>
  <c r="R38" i="1"/>
  <c r="T38" i="1"/>
  <c r="O92" i="1"/>
  <c r="O93" i="1"/>
  <c r="Q59" i="1"/>
  <c r="R59" i="1"/>
  <c r="Q61" i="1"/>
  <c r="R61" i="1"/>
  <c r="T61" i="1"/>
  <c r="F92" i="1"/>
  <c r="G92" i="1"/>
  <c r="H92" i="1"/>
  <c r="H93" i="1"/>
  <c r="I92" i="1"/>
  <c r="I93" i="1"/>
  <c r="L92" i="1"/>
  <c r="M92" i="1"/>
  <c r="N92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5" i="1"/>
  <c r="R65" i="1"/>
  <c r="T65" i="1"/>
  <c r="Q67" i="1"/>
  <c r="R67" i="1"/>
  <c r="T67" i="1"/>
  <c r="Q10" i="1"/>
  <c r="R10" i="1"/>
  <c r="Q57" i="1"/>
  <c r="R57" i="1"/>
  <c r="Q14" i="1"/>
  <c r="Q16" i="1"/>
  <c r="R14" i="1"/>
  <c r="T14" i="1"/>
  <c r="Q28" i="1"/>
  <c r="R28" i="1"/>
  <c r="T28" i="1"/>
  <c r="Q30" i="1"/>
  <c r="R30" i="1"/>
  <c r="T30" i="1"/>
  <c r="Q36" i="1"/>
  <c r="R36" i="1"/>
  <c r="T36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01" i="1"/>
  <c r="R71" i="1"/>
  <c r="Q103" i="1"/>
  <c r="Q105" i="1"/>
  <c r="Q111" i="1"/>
  <c r="R26" i="1"/>
  <c r="T26" i="1"/>
  <c r="Q113" i="1"/>
  <c r="E116" i="1"/>
  <c r="F116" i="1"/>
  <c r="F118" i="1"/>
  <c r="F122" i="1"/>
  <c r="G116" i="1"/>
  <c r="H116" i="1"/>
  <c r="H118" i="1"/>
  <c r="H122" i="1"/>
  <c r="K116" i="1"/>
  <c r="L116" i="1"/>
  <c r="M116" i="1"/>
  <c r="N116" i="1"/>
  <c r="O116" i="1"/>
  <c r="P116" i="1"/>
  <c r="P118" i="1"/>
  <c r="Q107" i="1"/>
  <c r="J116" i="1"/>
  <c r="O48" i="1"/>
  <c r="O49" i="1"/>
  <c r="P48" i="1"/>
  <c r="P49" i="1"/>
  <c r="L93" i="1"/>
  <c r="N48" i="1"/>
  <c r="N49" i="1"/>
  <c r="P93" i="1"/>
  <c r="H48" i="1"/>
  <c r="H49" i="1"/>
  <c r="T57" i="1"/>
  <c r="L48" i="1"/>
  <c r="L49" i="1"/>
  <c r="M118" i="1"/>
  <c r="M122" i="1"/>
  <c r="I48" i="1"/>
  <c r="I49" i="1"/>
  <c r="E48" i="1"/>
  <c r="E49" i="1"/>
  <c r="M48" i="1"/>
  <c r="M49" i="1"/>
  <c r="N118" i="1"/>
  <c r="N122" i="1"/>
  <c r="M93" i="1"/>
  <c r="R24" i="1"/>
  <c r="T24" i="1"/>
  <c r="R75" i="1"/>
  <c r="T75" i="1"/>
  <c r="G118" i="1"/>
  <c r="G122" i="1"/>
  <c r="G48" i="1"/>
  <c r="G49" i="1"/>
  <c r="T10" i="1"/>
  <c r="Q47" i="1"/>
  <c r="Q48" i="1"/>
  <c r="Q49" i="1"/>
  <c r="R22" i="1"/>
  <c r="T22" i="1"/>
  <c r="E118" i="1"/>
  <c r="E122" i="1"/>
  <c r="J48" i="1"/>
  <c r="J49" i="1"/>
  <c r="T71" i="1"/>
  <c r="Q116" i="1"/>
  <c r="R47" i="1"/>
  <c r="J118" i="1"/>
  <c r="J122" i="1"/>
  <c r="R92" i="1"/>
  <c r="R118" i="1"/>
  <c r="R122" i="1"/>
  <c r="T59" i="1"/>
  <c r="Q92" i="1"/>
  <c r="Q118" i="1"/>
  <c r="Q122" i="1"/>
  <c r="K48" i="1"/>
  <c r="K49" i="1"/>
  <c r="K118" i="1"/>
  <c r="K122" i="1"/>
</calcChain>
</file>

<file path=xl/sharedStrings.xml><?xml version="1.0" encoding="utf-8"?>
<sst xmlns="http://schemas.openxmlformats.org/spreadsheetml/2006/main" count="265" uniqueCount="88">
  <si>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</si>
  <si>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</si>
  <si>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</si>
  <si>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</si>
  <si>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</si>
  <si>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</si>
  <si>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</si>
  <si>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</si>
  <si>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</si>
  <si>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</si>
  <si>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</si>
  <si>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</si>
  <si>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</si>
  <si>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</si>
  <si>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</si>
  <si>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</si>
  <si>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</si>
  <si>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</si>
  <si>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</si>
  <si>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</si>
  <si>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</si>
  <si>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</si>
  <si>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</si>
  <si>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</si>
  <si>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</si>
  <si>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</si>
  <si>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</si>
  <si>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</si>
  <si>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</si>
  <si>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</si>
  <si>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</si>
  <si>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</si>
  <si>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</si>
  <si>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</si>
  <si>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</si>
  <si>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</si>
  <si>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</si>
  <si>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</si>
  <si>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</si>
  <si>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</si>
  <si>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</si>
  <si>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</si>
  <si>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</si>
  <si>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</si>
  <si>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</si>
  <si>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Descrição das Receitas Desvinculadas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</si>
  <si>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</si>
  <si>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</si>
  <si>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</si>
  <si>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</si>
  <si>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</si>
  <si>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</si>
  <si>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</si>
  <si>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</si>
  <si>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</si>
  <si>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</si>
  <si>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</si>
  <si>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</si>
  <si>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</si>
  <si>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</si>
  <si>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</si>
  <si>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</si>
  <si>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</si>
  <si>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</si>
  <si>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</si>
  <si>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</si>
  <si>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</si>
  <si>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</si>
  <si>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</si>
  <si>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</si>
  <si>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</si>
  <si>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</si>
  <si>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</si>
  <si>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</si>
  <si>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</si>
  <si>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</si>
  <si>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</si>
  <si>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</si>
  <si>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</si>
  <si>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</si>
  <si>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</si>
  <si>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</si>
  <si>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</si>
  <si>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</si>
  <si>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</si>
  <si>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</si>
  <si>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</si>
  <si>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2023  a 30 de junho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</si>
</sst>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6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78" fontId="7" fillId="0" borderId="0" xfId="0" applyNumberFormat="1" applyFont="1" applyBorder="1"/>
    <xf numFmtId="49" fontId="9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184" fontId="10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7" fillId="0" borderId="0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49" fontId="9" fillId="0" borderId="2" xfId="0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84" fontId="10" fillId="0" borderId="2" xfId="0" applyNumberFormat="1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10" fillId="3" borderId="5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10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12" fillId="3" borderId="4" xfId="0" applyFont="1" applyFill="1" applyBorder="1"/>
    <xf numFmtId="0" fontId="13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3" fontId="14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184" fontId="10" fillId="3" borderId="6" xfId="0" applyNumberFormat="1" applyFont="1" applyFill="1" applyBorder="1" applyAlignment="1">
      <alignment horizontal="center"/>
    </xf>
    <xf numFmtId="184" fontId="12" fillId="3" borderId="6" xfId="0" applyNumberFormat="1" applyFont="1" applyFill="1" applyBorder="1" applyAlignment="1">
      <alignment horizontal="center"/>
    </xf>
    <xf numFmtId="0" fontId="9" fillId="3" borderId="4" xfId="0" applyFont="1" applyFill="1" applyBorder="1"/>
    <xf numFmtId="0" fontId="10" fillId="3" borderId="4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4" fontId="9" fillId="0" borderId="2" xfId="0" applyNumberFormat="1" applyFont="1" applyFill="1" applyBorder="1"/>
    <xf numFmtId="0" fontId="11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9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1" fillId="0" borderId="0" xfId="0" applyFont="1" applyFill="1" applyBorder="1" applyAlignment="1">
      <alignment horizontal="left"/>
    </xf>
    <xf numFmtId="49" fontId="9" fillId="2" borderId="4" xfId="0" applyNumberFormat="1" applyFont="1" applyFill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184" fontId="10" fillId="2" borderId="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4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7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745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0" zoomScaleNormal="80" zoomScaleSheetLayoutView="100" workbookViewId="0">
      <selection activeCell="I59" sqref="I59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0" ht="21" customHeight="1" x14ac:dyDescent="0.2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0" ht="21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0" ht="21" customHeight="1" x14ac:dyDescent="0.2">
      <c r="A4" s="114" t="s">
        <v>79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52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87</v>
      </c>
      <c r="F6" s="24"/>
      <c r="G6" s="26"/>
      <c r="H6" s="26"/>
      <c r="I6" s="32">
        <v>42.86</v>
      </c>
      <c r="J6" s="24"/>
      <c r="K6" s="25" t="s">
        <v>40</v>
      </c>
      <c r="L6" s="24"/>
      <c r="M6" s="24"/>
      <c r="N6" s="25" t="s">
        <v>50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43</v>
      </c>
      <c r="B8" s="52" t="s">
        <v>37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72</v>
      </c>
      <c r="R8" s="55" t="s">
        <v>73</v>
      </c>
    </row>
    <row r="9" spans="1:20" s="2" customFormat="1" ht="14.25" customHeight="1" x14ac:dyDescent="0.2">
      <c r="A9" s="115" t="s">
        <v>39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20"/>
    </row>
    <row r="10" spans="1:20" s="2" customFormat="1" ht="15" customHeight="1" x14ac:dyDescent="0.25">
      <c r="A10" s="28" t="s">
        <v>58</v>
      </c>
      <c r="B10" s="29" t="s">
        <v>17</v>
      </c>
      <c r="C10" s="38">
        <v>445210101</v>
      </c>
      <c r="D10" s="30" t="s">
        <v>80</v>
      </c>
      <c r="E10" s="31">
        <v>941654.36</v>
      </c>
      <c r="F10" s="31">
        <v>795214.74</v>
      </c>
      <c r="G10" s="31">
        <v>1002891.14</v>
      </c>
      <c r="H10" s="31">
        <v>1226307.81</v>
      </c>
      <c r="I10" s="31">
        <v>1268778.8799999999</v>
      </c>
      <c r="J10" s="31">
        <v>612718.56999999995</v>
      </c>
      <c r="K10" s="31"/>
      <c r="L10" s="31"/>
      <c r="M10" s="31"/>
      <c r="N10" s="31"/>
      <c r="O10" s="31"/>
      <c r="P10" s="31"/>
      <c r="Q10" s="33">
        <f>E10+F10+G10+H10+I10+J10+K10+L10+M10+N10+O10+P10</f>
        <v>5847565.5</v>
      </c>
      <c r="R10" s="33">
        <f>Q10</f>
        <v>5847565.5</v>
      </c>
      <c r="T10" s="95">
        <f>R10/5</f>
        <v>1169513.1000000001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58</v>
      </c>
      <c r="B12" s="29" t="s">
        <v>17</v>
      </c>
      <c r="C12" s="38">
        <v>445210101</v>
      </c>
      <c r="D12" s="30" t="s">
        <v>82</v>
      </c>
      <c r="E12" s="31">
        <v>376991.22</v>
      </c>
      <c r="F12" s="31">
        <v>310685.36</v>
      </c>
      <c r="G12" s="31">
        <v>398146.86</v>
      </c>
      <c r="H12" s="31">
        <v>314723.83</v>
      </c>
      <c r="I12" s="31">
        <v>450118.21</v>
      </c>
      <c r="J12" s="31">
        <v>487393.01</v>
      </c>
      <c r="K12" s="31"/>
      <c r="L12" s="31"/>
      <c r="M12" s="31"/>
      <c r="N12" s="31"/>
      <c r="O12" s="31"/>
      <c r="P12" s="31"/>
      <c r="Q12" s="33">
        <f>E12+F12+G12+H12+I12+J12+K12+L12+M12+N12+O12+P12</f>
        <v>2338058.4900000002</v>
      </c>
      <c r="R12" s="33">
        <f>Q12</f>
        <v>2338058.4900000002</v>
      </c>
      <c r="T12" s="95">
        <f>R12/5</f>
        <v>467611.69800000003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58</v>
      </c>
      <c r="B14" s="29" t="s">
        <v>17</v>
      </c>
      <c r="C14" s="38">
        <v>445210101</v>
      </c>
      <c r="D14" s="30" t="s">
        <v>83</v>
      </c>
      <c r="E14" s="31">
        <v>8633.39</v>
      </c>
      <c r="F14" s="31">
        <v>7252.51</v>
      </c>
      <c r="G14" s="31">
        <v>9179.8799999999992</v>
      </c>
      <c r="H14" s="31">
        <v>7120.7</v>
      </c>
      <c r="I14" s="31">
        <v>9059.16</v>
      </c>
      <c r="J14" s="31">
        <v>8838.35</v>
      </c>
      <c r="K14" s="31"/>
      <c r="L14" s="31"/>
      <c r="M14" s="31"/>
      <c r="N14" s="31"/>
      <c r="O14" s="31"/>
      <c r="P14" s="31"/>
      <c r="Q14" s="33">
        <f>E14+F14+G14+H14+I14+J14+K14+L14+M14+N14+O14+P14</f>
        <v>50083.99</v>
      </c>
      <c r="R14" s="117">
        <f>Q14+Q16</f>
        <v>74290.929999999993</v>
      </c>
      <c r="T14" s="95">
        <f>R14/5</f>
        <v>14858.185999999998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8"/>
      <c r="T15" s="95"/>
    </row>
    <row r="16" spans="1:20" ht="15" customHeight="1" x14ac:dyDescent="0.25">
      <c r="A16" s="28" t="s">
        <v>58</v>
      </c>
      <c r="B16" s="29" t="s">
        <v>18</v>
      </c>
      <c r="C16" s="38">
        <v>445210101</v>
      </c>
      <c r="D16" s="30" t="s">
        <v>84</v>
      </c>
      <c r="E16" s="31">
        <v>4176.42</v>
      </c>
      <c r="F16" s="31">
        <v>3508.17</v>
      </c>
      <c r="G16" s="31">
        <v>4435.96</v>
      </c>
      <c r="H16" s="31">
        <v>3440.04</v>
      </c>
      <c r="I16" s="31">
        <v>4376.51</v>
      </c>
      <c r="J16" s="31">
        <v>4269.84</v>
      </c>
      <c r="K16" s="31"/>
      <c r="L16" s="31"/>
      <c r="M16" s="31"/>
      <c r="N16" s="31"/>
      <c r="O16" s="31"/>
      <c r="P16" s="31"/>
      <c r="Q16" s="33">
        <f>E16+F16+G16+H16+I16+J16+K16+L16+M16+N16+O16+P16</f>
        <v>24206.94</v>
      </c>
      <c r="R16" s="119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59</v>
      </c>
      <c r="B18" s="29" t="s">
        <v>19</v>
      </c>
      <c r="C18" s="38">
        <v>433113703</v>
      </c>
      <c r="D18" s="30" t="s">
        <v>82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154.63</v>
      </c>
      <c r="K18" s="31"/>
      <c r="L18" s="31"/>
      <c r="M18" s="31"/>
      <c r="N18" s="31"/>
      <c r="O18" s="31"/>
      <c r="P18" s="31"/>
      <c r="Q18" s="108">
        <f>E18+F18+G18+H18+I18+J18+K18+L18+M18+N18+O18+P18</f>
        <v>154.63</v>
      </c>
      <c r="R18" s="108">
        <f>Q18+Q97</f>
        <v>108.24</v>
      </c>
      <c r="T18" s="95">
        <f>R18/5</f>
        <v>21.648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60</v>
      </c>
      <c r="B20" s="29" t="s">
        <v>20</v>
      </c>
      <c r="C20" s="38">
        <v>433119982</v>
      </c>
      <c r="D20" s="30" t="s">
        <v>82</v>
      </c>
      <c r="E20" s="31">
        <v>0</v>
      </c>
      <c r="F20" s="31">
        <v>34.26</v>
      </c>
      <c r="G20" s="31">
        <v>3662.39</v>
      </c>
      <c r="H20" s="31">
        <v>708.48</v>
      </c>
      <c r="I20" s="31">
        <v>0</v>
      </c>
      <c r="J20" s="31">
        <v>68.52</v>
      </c>
      <c r="K20" s="31"/>
      <c r="L20" s="31"/>
      <c r="M20" s="31"/>
      <c r="N20" s="31"/>
      <c r="O20" s="31"/>
      <c r="P20" s="31"/>
      <c r="Q20" s="33">
        <f>E20+F20+G20+H20+I20+J20+K20+L20+M20+N20+O20+P20</f>
        <v>4473.6500000000005</v>
      </c>
      <c r="R20" s="33">
        <f>Q20+Q99</f>
        <v>3131.5200000000004</v>
      </c>
      <c r="T20" s="95">
        <f>R20/5</f>
        <v>626.30400000000009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63</v>
      </c>
      <c r="B22" s="29" t="s">
        <v>23</v>
      </c>
      <c r="C22" s="38">
        <v>442419906</v>
      </c>
      <c r="D22" s="30" t="s">
        <v>82</v>
      </c>
      <c r="E22" s="31">
        <v>2249421.88</v>
      </c>
      <c r="F22" s="31">
        <v>2801845.92</v>
      </c>
      <c r="G22" s="31">
        <v>3881417.36</v>
      </c>
      <c r="H22" s="31">
        <v>8260736.3200000003</v>
      </c>
      <c r="I22" s="31">
        <f>3193599.66-2631.02</f>
        <v>3190968.64</v>
      </c>
      <c r="J22" s="31">
        <v>12009036.41</v>
      </c>
      <c r="K22" s="31"/>
      <c r="L22" s="31"/>
      <c r="M22" s="31"/>
      <c r="N22" s="31"/>
      <c r="O22" s="31"/>
      <c r="P22" s="31"/>
      <c r="Q22" s="33">
        <f>E22+F22+G22+H22+I22+J22+K22+L22+M22+N22+O22+P22</f>
        <v>32393426.530000001</v>
      </c>
      <c r="R22" s="33">
        <f>Q22+Q107+Q109</f>
        <v>22674608.59</v>
      </c>
      <c r="S22" s="2"/>
      <c r="T22" s="95">
        <f>R22/5</f>
        <v>4534921.7180000003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63</v>
      </c>
      <c r="B24" s="29" t="s">
        <v>23</v>
      </c>
      <c r="C24" s="38">
        <v>442419906</v>
      </c>
      <c r="D24" s="30" t="s">
        <v>80</v>
      </c>
      <c r="E24" s="31">
        <v>0</v>
      </c>
      <c r="F24" s="31">
        <v>0</v>
      </c>
      <c r="G24" s="31">
        <v>0</v>
      </c>
      <c r="H24" s="31">
        <v>0</v>
      </c>
      <c r="I24" s="31">
        <v>2631.02</v>
      </c>
      <c r="J24" s="31">
        <v>0</v>
      </c>
      <c r="K24" s="31"/>
      <c r="L24" s="31"/>
      <c r="M24" s="31"/>
      <c r="N24" s="31"/>
      <c r="O24" s="31"/>
      <c r="P24" s="31"/>
      <c r="Q24" s="33">
        <f>E24+F24+G24+H24+I24+J24+K24+L24+M24+N24+O24+P24</f>
        <v>2631.02</v>
      </c>
      <c r="R24" s="33">
        <f>Q24+Q111</f>
        <v>2631.02</v>
      </c>
      <c r="S24" s="2"/>
      <c r="T24" s="95">
        <f>R24/5</f>
        <v>526.20399999999995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63</v>
      </c>
      <c r="B26" s="29" t="s">
        <v>57</v>
      </c>
      <c r="C26" s="38">
        <v>442419906</v>
      </c>
      <c r="D26" s="30" t="s">
        <v>83</v>
      </c>
      <c r="E26" s="31">
        <v>0</v>
      </c>
      <c r="F26" s="31">
        <v>1079.18</v>
      </c>
      <c r="G26" s="31">
        <v>0</v>
      </c>
      <c r="H26" s="31">
        <v>0</v>
      </c>
      <c r="I26" s="31">
        <v>0</v>
      </c>
      <c r="J26" s="31">
        <v>0</v>
      </c>
      <c r="K26" s="31"/>
      <c r="L26" s="31"/>
      <c r="M26" s="31"/>
      <c r="N26" s="31"/>
      <c r="O26" s="31"/>
      <c r="P26" s="31"/>
      <c r="Q26" s="33">
        <f>E26+F26+G26+H26+I26+J26+K26+L26+M26+N26+O26+P26</f>
        <v>1079.18</v>
      </c>
      <c r="R26" s="33">
        <f>Q26+Q111</f>
        <v>1079.18</v>
      </c>
      <c r="S26" s="2"/>
      <c r="T26" s="95">
        <f>R26/5</f>
        <v>215.83600000000001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  <c r="R27" s="89"/>
      <c r="S27" s="2"/>
      <c r="T27" s="95"/>
    </row>
    <row r="28" spans="1:22" ht="15" customHeight="1" x14ac:dyDescent="0.25">
      <c r="A28" s="28" t="s">
        <v>63</v>
      </c>
      <c r="B28" s="29" t="s">
        <v>24</v>
      </c>
      <c r="C28" s="38">
        <v>442419916</v>
      </c>
      <c r="D28" s="30" t="s">
        <v>80</v>
      </c>
      <c r="E28" s="31">
        <v>682.56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/>
      <c r="M28" s="31"/>
      <c r="N28" s="31"/>
      <c r="O28" s="31"/>
      <c r="P28" s="31"/>
      <c r="Q28" s="33">
        <f>E28+F28+G28+H28+I28+J28+K28+L28+M28+N28+O28+P28</f>
        <v>682.56</v>
      </c>
      <c r="R28" s="33">
        <f>Q28</f>
        <v>682.56</v>
      </c>
      <c r="S28" s="2"/>
      <c r="T28" s="95">
        <f>R28/5</f>
        <v>136.512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2"/>
      <c r="T29" s="95"/>
    </row>
    <row r="30" spans="1:22" ht="15" customHeight="1" x14ac:dyDescent="0.25">
      <c r="A30" s="28" t="s">
        <v>63</v>
      </c>
      <c r="B30" s="29" t="s">
        <v>25</v>
      </c>
      <c r="C30" s="38">
        <v>442419917</v>
      </c>
      <c r="D30" s="30" t="s">
        <v>80</v>
      </c>
      <c r="E30" s="31">
        <v>975.08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/>
      <c r="L30" s="31"/>
      <c r="M30" s="31"/>
      <c r="N30" s="31"/>
      <c r="O30" s="31"/>
      <c r="P30" s="31"/>
      <c r="Q30" s="33">
        <f>E30+F30+G30+H30+I30+J30+K30+L30+M30+N30+O30+P30</f>
        <v>975.08</v>
      </c>
      <c r="R30" s="33">
        <f>Q30</f>
        <v>975.08</v>
      </c>
      <c r="T30" s="95">
        <f>R30/5</f>
        <v>195.01600000000002</v>
      </c>
    </row>
    <row r="31" spans="1:22" ht="6" customHeight="1" x14ac:dyDescent="0.25">
      <c r="A31" s="44"/>
      <c r="B31" s="45"/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64</v>
      </c>
      <c r="B32" s="29" t="s">
        <v>66</v>
      </c>
      <c r="C32" s="38">
        <v>499918522</v>
      </c>
      <c r="D32" s="30" t="s">
        <v>80</v>
      </c>
      <c r="E32" s="31">
        <v>254798.89</v>
      </c>
      <c r="F32" s="31">
        <v>152385.07</v>
      </c>
      <c r="G32" s="31">
        <v>390229.02</v>
      </c>
      <c r="H32" s="31">
        <v>295847.11</v>
      </c>
      <c r="I32" s="31">
        <v>162893.24</v>
      </c>
      <c r="J32" s="31">
        <v>168214.04</v>
      </c>
      <c r="K32" s="31"/>
      <c r="L32" s="31"/>
      <c r="M32" s="31"/>
      <c r="N32" s="31"/>
      <c r="O32" s="31"/>
      <c r="P32" s="31"/>
      <c r="Q32" s="33">
        <f>E32+F32+G32+H32+I32+J32+K32+L32+M32+N32+O32+P32</f>
        <v>1424367.3699999999</v>
      </c>
      <c r="R32" s="33">
        <f>Q32</f>
        <v>1424367.3699999999</v>
      </c>
      <c r="T32" s="95">
        <f>R32/5</f>
        <v>284873.47399999999</v>
      </c>
    </row>
    <row r="33" spans="1:20" ht="6" customHeight="1" x14ac:dyDescent="0.25">
      <c r="A33" s="44"/>
      <c r="B33" s="45" t="s">
        <v>26</v>
      </c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T33" s="95"/>
    </row>
    <row r="34" spans="1:20" ht="15" customHeight="1" x14ac:dyDescent="0.25">
      <c r="A34" s="28" t="s">
        <v>64</v>
      </c>
      <c r="B34" s="29" t="s">
        <v>66</v>
      </c>
      <c r="C34" s="38">
        <v>499918524</v>
      </c>
      <c r="D34" s="30" t="s">
        <v>80</v>
      </c>
      <c r="E34" s="31">
        <v>6355912.1299999999</v>
      </c>
      <c r="F34" s="31">
        <v>2578050.9900000002</v>
      </c>
      <c r="G34" s="31">
        <v>60191412.770000003</v>
      </c>
      <c r="H34" s="31">
        <v>9396299.4499999993</v>
      </c>
      <c r="I34" s="31">
        <v>8134291.5800000001</v>
      </c>
      <c r="J34" s="31">
        <v>12957688.439999999</v>
      </c>
      <c r="K34" s="31"/>
      <c r="L34" s="31"/>
      <c r="M34" s="31"/>
      <c r="N34" s="31"/>
      <c r="O34" s="31"/>
      <c r="P34" s="31"/>
      <c r="Q34" s="33">
        <f>E34+F34+G34+H34+I34+J34+K34+L34+M34+N34+O34+P34</f>
        <v>99613655.359999999</v>
      </c>
      <c r="R34" s="33">
        <f>Q34</f>
        <v>99613655.359999999</v>
      </c>
      <c r="T34" s="95">
        <f>R34/5</f>
        <v>19922731.072000001</v>
      </c>
    </row>
    <row r="35" spans="1:20" s="2" customFormat="1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89"/>
      <c r="T35" s="95"/>
    </row>
    <row r="36" spans="1:20" ht="15" customHeight="1" x14ac:dyDescent="0.25">
      <c r="A36" s="28" t="s">
        <v>64</v>
      </c>
      <c r="B36" s="29" t="s">
        <v>66</v>
      </c>
      <c r="C36" s="38">
        <v>499918535</v>
      </c>
      <c r="D36" s="30" t="s">
        <v>80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ht="14.25" customHeight="1" x14ac:dyDescent="0.25">
      <c r="A38" s="44" t="s">
        <v>64</v>
      </c>
      <c r="B38" s="29" t="s">
        <v>66</v>
      </c>
      <c r="C38" s="38">
        <v>499918540</v>
      </c>
      <c r="D38" s="30" t="s">
        <v>80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5">
        <f>R38/5</f>
        <v>0</v>
      </c>
    </row>
    <row r="39" spans="1:20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T39" s="95"/>
    </row>
    <row r="40" spans="1:20" s="2" customFormat="1" ht="15" customHeight="1" x14ac:dyDescent="0.25">
      <c r="A40" s="28" t="s">
        <v>65</v>
      </c>
      <c r="B40" s="29" t="s">
        <v>48</v>
      </c>
      <c r="C40" s="38">
        <v>442411614</v>
      </c>
      <c r="D40" s="30" t="s">
        <v>80</v>
      </c>
      <c r="E40" s="31">
        <v>29723.39</v>
      </c>
      <c r="F40" s="31">
        <v>42372.36</v>
      </c>
      <c r="G40" s="31">
        <v>127243.43</v>
      </c>
      <c r="H40" s="31">
        <v>71049.539999999994</v>
      </c>
      <c r="I40" s="31">
        <v>50392.65</v>
      </c>
      <c r="J40" s="31">
        <v>73283.47</v>
      </c>
      <c r="K40" s="31"/>
      <c r="L40" s="31"/>
      <c r="M40" s="31"/>
      <c r="N40" s="31"/>
      <c r="O40" s="31"/>
      <c r="P40" s="31"/>
      <c r="Q40" s="33">
        <f>E40+F40+G40+H40+I40+J40+K40+L40+M40+N40+O40+P40</f>
        <v>394064.83999999997</v>
      </c>
      <c r="R40" s="33">
        <f>Q40</f>
        <v>394064.83999999997</v>
      </c>
      <c r="T40" s="95">
        <f>R40/5</f>
        <v>78812.967999999993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65</v>
      </c>
      <c r="B42" s="29" t="s">
        <v>48</v>
      </c>
      <c r="C42" s="38">
        <v>442411617</v>
      </c>
      <c r="D42" s="30" t="s">
        <v>80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5">
        <f>R42/5</f>
        <v>0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89"/>
      <c r="T43" s="95"/>
    </row>
    <row r="44" spans="1:20" s="2" customFormat="1" ht="15" customHeight="1" x14ac:dyDescent="0.25">
      <c r="A44" s="28" t="s">
        <v>68</v>
      </c>
      <c r="B44" s="29" t="s">
        <v>71</v>
      </c>
      <c r="C44" s="38">
        <v>499910201</v>
      </c>
      <c r="D44" s="30" t="s">
        <v>81</v>
      </c>
      <c r="E44" s="31">
        <v>13629.04</v>
      </c>
      <c r="F44" s="31">
        <v>87770.45</v>
      </c>
      <c r="G44" s="31">
        <v>34056.44</v>
      </c>
      <c r="H44" s="31">
        <v>32053.64</v>
      </c>
      <c r="I44" s="31">
        <v>8360.43</v>
      </c>
      <c r="J44" s="31">
        <v>7583.28</v>
      </c>
      <c r="K44" s="31"/>
      <c r="L44" s="31"/>
      <c r="M44" s="31"/>
      <c r="N44" s="31"/>
      <c r="O44" s="31"/>
      <c r="P44" s="31"/>
      <c r="Q44" s="33">
        <v>7583.28</v>
      </c>
      <c r="R44" s="33">
        <f>Q44</f>
        <v>7583.28</v>
      </c>
      <c r="T44" s="95">
        <f>R44/5</f>
        <v>1516.6559999999999</v>
      </c>
    </row>
    <row r="45" spans="1:20" s="2" customFormat="1" ht="6" customHeight="1" x14ac:dyDescent="0.25">
      <c r="A45" s="44"/>
      <c r="B45" s="45"/>
      <c r="C45" s="46"/>
      <c r="D45" s="4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9"/>
      <c r="R45" s="20"/>
      <c r="T45" s="95"/>
    </row>
    <row r="46" spans="1:20" ht="14.1" customHeight="1" x14ac:dyDescent="0.25">
      <c r="A46" s="56"/>
      <c r="B46" s="57" t="s">
        <v>51</v>
      </c>
      <c r="C46" s="58"/>
      <c r="D46" s="59"/>
      <c r="E46" s="60" t="s">
        <v>5</v>
      </c>
      <c r="F46" s="60" t="s">
        <v>6</v>
      </c>
      <c r="G46" s="60" t="s">
        <v>7</v>
      </c>
      <c r="H46" s="60" t="s">
        <v>8</v>
      </c>
      <c r="I46" s="60" t="s">
        <v>9</v>
      </c>
      <c r="J46" s="60" t="s">
        <v>10</v>
      </c>
      <c r="K46" s="60" t="s">
        <v>11</v>
      </c>
      <c r="L46" s="60" t="s">
        <v>12</v>
      </c>
      <c r="M46" s="60" t="s">
        <v>13</v>
      </c>
      <c r="N46" s="60" t="s">
        <v>14</v>
      </c>
      <c r="O46" s="60" t="s">
        <v>15</v>
      </c>
      <c r="P46" s="60" t="s">
        <v>16</v>
      </c>
      <c r="Q46" s="61"/>
      <c r="R46" s="61"/>
      <c r="T46" s="95">
        <f>R46/5</f>
        <v>0</v>
      </c>
    </row>
    <row r="47" spans="1:20" ht="18.75" customHeight="1" x14ac:dyDescent="0.3">
      <c r="A47" s="62"/>
      <c r="B47" s="63" t="s">
        <v>27</v>
      </c>
      <c r="C47" s="64"/>
      <c r="D47" s="65"/>
      <c r="E47" s="66">
        <f>SUM(E10:E44)</f>
        <v>10236598.359999999</v>
      </c>
      <c r="F47" s="66">
        <f>SUM(F10:F44)</f>
        <v>6780199.0100000007</v>
      </c>
      <c r="G47" s="66">
        <f>SUM(G10:G44)</f>
        <v>66042675.25</v>
      </c>
      <c r="H47" s="66">
        <f>SUM(H10:H44)</f>
        <v>19608286.919999998</v>
      </c>
      <c r="I47" s="66">
        <f>SUM(I10:I44)</f>
        <v>13281870.32</v>
      </c>
      <c r="J47" s="66">
        <f>SUM(J10:J44)-I44</f>
        <v>26320888.129999999</v>
      </c>
      <c r="K47" s="66">
        <f>SUM(K10:K44)</f>
        <v>0</v>
      </c>
      <c r="L47" s="66">
        <f t="shared" ref="L47:P47" si="0">SUM(L10:L44)-K44</f>
        <v>0</v>
      </c>
      <c r="M47" s="66">
        <f t="shared" si="0"/>
        <v>0</v>
      </c>
      <c r="N47" s="66">
        <f t="shared" si="0"/>
        <v>0</v>
      </c>
      <c r="O47" s="66">
        <f t="shared" si="0"/>
        <v>0</v>
      </c>
      <c r="P47" s="66">
        <f t="shared" si="0"/>
        <v>0</v>
      </c>
      <c r="Q47" s="67">
        <f>SUM(Q10:Q44)</f>
        <v>142103008.42000002</v>
      </c>
      <c r="R47" s="67">
        <f>SUM(R10:R44)</f>
        <v>132382801.96000001</v>
      </c>
      <c r="T47" s="95"/>
    </row>
    <row r="48" spans="1:20" s="4" customFormat="1" ht="22.5" hidden="1" customHeight="1" x14ac:dyDescent="0.2">
      <c r="B48" s="18" t="s">
        <v>42</v>
      </c>
      <c r="C48" s="39"/>
      <c r="D48" s="14"/>
      <c r="E48" s="19">
        <f t="shared" ref="E48:Q48" si="1">E47-SUM(E28:E45)</f>
        <v>3580877.2699999996</v>
      </c>
      <c r="F48" s="19">
        <f t="shared" si="1"/>
        <v>3919620.1400000006</v>
      </c>
      <c r="G48" s="19">
        <f t="shared" si="1"/>
        <v>5299733.5899999961</v>
      </c>
      <c r="H48" s="19">
        <f t="shared" si="1"/>
        <v>9813037.1799999997</v>
      </c>
      <c r="I48" s="19">
        <f t="shared" si="1"/>
        <v>4925932.42</v>
      </c>
      <c r="J48" s="19">
        <f t="shared" si="1"/>
        <v>13114118.9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40661679.930000007</v>
      </c>
      <c r="T48" s="95">
        <f>R48/5</f>
        <v>0</v>
      </c>
    </row>
    <row r="49" spans="1:20" s="4" customFormat="1" ht="26.25" hidden="1" customHeight="1" x14ac:dyDescent="0.2">
      <c r="B49" s="5" t="s">
        <v>41</v>
      </c>
      <c r="C49" s="40"/>
      <c r="D49" s="15"/>
      <c r="E49" s="6" t="e">
        <f>E48-E22-E26-#REF!</f>
        <v>#REF!</v>
      </c>
      <c r="F49" s="6" t="e">
        <f>F48-F22-F26-#REF!</f>
        <v>#REF!</v>
      </c>
      <c r="G49" s="6" t="e">
        <f>G48-G22-G26-#REF!</f>
        <v>#REF!</v>
      </c>
      <c r="H49" s="6" t="e">
        <f>H48-H22-H26-#REF!</f>
        <v>#REF!</v>
      </c>
      <c r="I49" s="6" t="e">
        <f>I48-I22-I26-#REF!</f>
        <v>#REF!</v>
      </c>
      <c r="J49" s="6" t="e">
        <f>J48-J22-J26-#REF!</f>
        <v>#REF!</v>
      </c>
      <c r="K49" s="6" t="e">
        <f>K48-K22-K26-#REF!</f>
        <v>#REF!</v>
      </c>
      <c r="L49" s="6" t="e">
        <f>L48-L22-L26-#REF!</f>
        <v>#REF!</v>
      </c>
      <c r="M49" s="6" t="e">
        <f>M48-M22-M26-#REF!</f>
        <v>#REF!</v>
      </c>
      <c r="N49" s="6" t="e">
        <f>N48-N22-N26-#REF!</f>
        <v>#REF!</v>
      </c>
      <c r="O49" s="6" t="e">
        <f>O48-O22-O26-#REF!</f>
        <v>#REF!</v>
      </c>
      <c r="P49" s="6" t="e">
        <f>P48-P22-P26-#REF!</f>
        <v>#REF!</v>
      </c>
      <c r="Q49" s="6" t="e">
        <f>Q48-Q22-Q26-#REF!</f>
        <v>#REF!</v>
      </c>
      <c r="T49" s="95">
        <f>R49/5</f>
        <v>0</v>
      </c>
    </row>
    <row r="50" spans="1:20" s="4" customFormat="1" ht="26.25" customHeight="1" x14ac:dyDescent="0.2">
      <c r="B50" s="103"/>
      <c r="C50" s="104"/>
      <c r="D50" s="10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T50" s="95"/>
    </row>
    <row r="51" spans="1:20" s="4" customFormat="1" ht="19.5" customHeight="1" x14ac:dyDescent="0.35">
      <c r="A51" s="51" t="s">
        <v>43</v>
      </c>
      <c r="B51" s="52" t="s">
        <v>77</v>
      </c>
      <c r="C51" s="53"/>
      <c r="D51" s="54" t="s">
        <v>4</v>
      </c>
      <c r="E51" s="55" t="s">
        <v>5</v>
      </c>
      <c r="F51" s="55" t="s">
        <v>6</v>
      </c>
      <c r="G51" s="55" t="s">
        <v>7</v>
      </c>
      <c r="H51" s="55" t="s">
        <v>8</v>
      </c>
      <c r="I51" s="55" t="s">
        <v>9</v>
      </c>
      <c r="J51" s="55" t="s">
        <v>10</v>
      </c>
      <c r="K51" s="55" t="s">
        <v>11</v>
      </c>
      <c r="L51" s="55" t="s">
        <v>12</v>
      </c>
      <c r="M51" s="55" t="s">
        <v>13</v>
      </c>
      <c r="N51" s="55" t="s">
        <v>14</v>
      </c>
      <c r="O51" s="55" t="s">
        <v>15</v>
      </c>
      <c r="P51" s="55" t="s">
        <v>16</v>
      </c>
      <c r="Q51" s="55" t="s">
        <v>72</v>
      </c>
      <c r="R51" s="55" t="s">
        <v>73</v>
      </c>
      <c r="T51" s="95"/>
    </row>
    <row r="52" spans="1:20" s="4" customFormat="1" ht="14.25" customHeight="1" x14ac:dyDescent="0.2">
      <c r="A52" s="102" t="s">
        <v>78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20"/>
      <c r="T52" s="95"/>
    </row>
    <row r="53" spans="1:20" s="4" customFormat="1" ht="15" customHeight="1" x14ac:dyDescent="0.25">
      <c r="A53" s="28" t="s">
        <v>75</v>
      </c>
      <c r="B53" s="29" t="s">
        <v>76</v>
      </c>
      <c r="C53" s="107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5"/>
    </row>
    <row r="54" spans="1:20" s="4" customFormat="1" ht="26.25" customHeight="1" x14ac:dyDescent="0.2">
      <c r="B54" s="103"/>
      <c r="C54" s="104"/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T54" s="95"/>
    </row>
    <row r="55" spans="1:20" s="3" customFormat="1" ht="20.100000000000001" customHeight="1" x14ac:dyDescent="0.35">
      <c r="A55" s="68" t="s">
        <v>43</v>
      </c>
      <c r="B55" s="69" t="s">
        <v>44</v>
      </c>
      <c r="C55" s="70"/>
      <c r="D55" s="71" t="s">
        <v>4</v>
      </c>
      <c r="E55" s="72" t="s">
        <v>5</v>
      </c>
      <c r="F55" s="72" t="s">
        <v>6</v>
      </c>
      <c r="G55" s="72" t="s">
        <v>7</v>
      </c>
      <c r="H55" s="72" t="s">
        <v>8</v>
      </c>
      <c r="I55" s="72" t="s">
        <v>9</v>
      </c>
      <c r="J55" s="72" t="s">
        <v>10</v>
      </c>
      <c r="K55" s="72" t="s">
        <v>11</v>
      </c>
      <c r="L55" s="72" t="s">
        <v>12</v>
      </c>
      <c r="M55" s="72" t="s">
        <v>13</v>
      </c>
      <c r="N55" s="72" t="s">
        <v>14</v>
      </c>
      <c r="O55" s="72" t="s">
        <v>15</v>
      </c>
      <c r="P55" s="72" t="s">
        <v>16</v>
      </c>
      <c r="Q55" s="72" t="s">
        <v>72</v>
      </c>
      <c r="R55" s="72" t="s">
        <v>73</v>
      </c>
      <c r="T55" s="95"/>
    </row>
    <row r="56" spans="1:20" s="2" customFormat="1" ht="15" customHeight="1" x14ac:dyDescent="0.2">
      <c r="A56" s="116" t="s">
        <v>38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T56" s="95"/>
    </row>
    <row r="57" spans="1:20" s="2" customFormat="1" ht="15" customHeight="1" x14ac:dyDescent="0.25">
      <c r="A57" s="28" t="s">
        <v>61</v>
      </c>
      <c r="B57" s="29" t="s">
        <v>21</v>
      </c>
      <c r="C57" s="38">
        <v>499510502</v>
      </c>
      <c r="D57" s="30" t="s">
        <v>80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Q57+Q134</f>
        <v>0</v>
      </c>
      <c r="T57" s="95">
        <f>R57/5</f>
        <v>0</v>
      </c>
    </row>
    <row r="58" spans="1:20" s="2" customFormat="1" ht="6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T58" s="95"/>
    </row>
    <row r="59" spans="1:20" s="2" customFormat="1" ht="14.25" customHeight="1" x14ac:dyDescent="0.25">
      <c r="A59" s="28" t="s">
        <v>62</v>
      </c>
      <c r="B59" s="29" t="s">
        <v>67</v>
      </c>
      <c r="C59" s="38">
        <v>499619901</v>
      </c>
      <c r="D59" s="30" t="s">
        <v>80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2086.3200000000002</v>
      </c>
      <c r="K59" s="31"/>
      <c r="L59" s="31"/>
      <c r="M59" s="31"/>
      <c r="N59" s="31"/>
      <c r="O59" s="31"/>
      <c r="P59" s="31"/>
      <c r="Q59" s="33">
        <f>E59+F59+G59+H59+I59+J59+K59+L59+M59+N59+O59+P59</f>
        <v>2086.3200000000002</v>
      </c>
      <c r="R59" s="33">
        <f>Q59</f>
        <v>2086.3200000000002</v>
      </c>
      <c r="T59" s="95">
        <f>R59/5</f>
        <v>417.26400000000001</v>
      </c>
    </row>
    <row r="60" spans="1:20" s="2" customFormat="1" ht="6" customHeight="1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T60" s="95"/>
    </row>
    <row r="61" spans="1:20" s="2" customFormat="1" ht="15" customHeight="1" x14ac:dyDescent="0.25">
      <c r="A61" s="28" t="s">
        <v>62</v>
      </c>
      <c r="B61" s="29" t="s">
        <v>67</v>
      </c>
      <c r="C61" s="38">
        <v>499619901</v>
      </c>
      <c r="D61" s="30" t="s">
        <v>82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/>
      <c r="L61" s="31"/>
      <c r="M61" s="31"/>
      <c r="N61" s="31"/>
      <c r="O61" s="31"/>
      <c r="P61" s="31"/>
      <c r="Q61" s="33">
        <f>E61+F61+G61+H61+I61+J61+K61+L61+M61+N61+O61+P61</f>
        <v>0</v>
      </c>
      <c r="R61" s="33">
        <f>Q61</f>
        <v>0</v>
      </c>
      <c r="T61" s="95">
        <f>R61/5</f>
        <v>0</v>
      </c>
    </row>
    <row r="62" spans="1:20" s="2" customFormat="1" ht="6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T62" s="95"/>
    </row>
    <row r="63" spans="1:20" s="2" customFormat="1" ht="15" customHeight="1" x14ac:dyDescent="0.25">
      <c r="A63" s="97" t="s">
        <v>61</v>
      </c>
      <c r="B63" s="98" t="s">
        <v>74</v>
      </c>
      <c r="C63" s="99">
        <v>499610502</v>
      </c>
      <c r="D63" s="30" t="s">
        <v>80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T64" s="95"/>
    </row>
    <row r="65" spans="1:20" s="2" customFormat="1" ht="15" customHeight="1" x14ac:dyDescent="0.25">
      <c r="A65" s="97" t="s">
        <v>61</v>
      </c>
      <c r="B65" s="98" t="s">
        <v>29</v>
      </c>
      <c r="C65" s="99">
        <v>499610504</v>
      </c>
      <c r="D65" s="30" t="s">
        <v>80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/>
      <c r="L65" s="100"/>
      <c r="M65" s="100"/>
      <c r="N65" s="100"/>
      <c r="O65" s="100"/>
      <c r="P65" s="100"/>
      <c r="Q65" s="101">
        <f>E65+F65+G65+H65+I65+J65+K65+L65+M65+N65+O65+P65</f>
        <v>0</v>
      </c>
      <c r="R65" s="101">
        <f>Q65</f>
        <v>0</v>
      </c>
      <c r="T65" s="95">
        <f>R65/5</f>
        <v>0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61</v>
      </c>
      <c r="B67" s="98" t="s">
        <v>32</v>
      </c>
      <c r="C67" s="99">
        <v>499610505</v>
      </c>
      <c r="D67" s="30" t="s">
        <v>80</v>
      </c>
      <c r="E67" s="100">
        <v>75214.759999999995</v>
      </c>
      <c r="F67" s="100">
        <v>25335.9</v>
      </c>
      <c r="G67" s="100">
        <v>70057.52</v>
      </c>
      <c r="H67" s="100">
        <v>71836.399999999994</v>
      </c>
      <c r="I67" s="100">
        <v>71831.12</v>
      </c>
      <c r="J67" s="100">
        <v>72413.86</v>
      </c>
      <c r="K67" s="100"/>
      <c r="L67" s="100"/>
      <c r="M67" s="100"/>
      <c r="N67" s="100"/>
      <c r="O67" s="100"/>
      <c r="P67" s="100"/>
      <c r="Q67" s="101">
        <f>E67+F67+G67+H67+I67+J67+K67+L67+M67+N67+O67+P67</f>
        <v>386689.55999999994</v>
      </c>
      <c r="R67" s="101">
        <f>Q67</f>
        <v>386689.55999999994</v>
      </c>
      <c r="T67" s="95">
        <f>R67/5</f>
        <v>77337.911999999982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97" t="s">
        <v>61</v>
      </c>
      <c r="B69" s="98" t="s">
        <v>33</v>
      </c>
      <c r="C69" s="99">
        <v>499610509</v>
      </c>
      <c r="D69" s="30" t="s">
        <v>80</v>
      </c>
      <c r="E69" s="100">
        <v>11726.46</v>
      </c>
      <c r="F69" s="100">
        <v>12720.53</v>
      </c>
      <c r="G69" s="100">
        <v>11920.22</v>
      </c>
      <c r="H69" s="100">
        <v>14562.39</v>
      </c>
      <c r="I69" s="100">
        <v>12927.05</v>
      </c>
      <c r="J69" s="100">
        <v>11292.18</v>
      </c>
      <c r="K69" s="100"/>
      <c r="L69" s="100"/>
      <c r="M69" s="100"/>
      <c r="N69" s="100"/>
      <c r="O69" s="100"/>
      <c r="P69" s="100"/>
      <c r="Q69" s="101">
        <f>E69+F69+G69+H69+I69+J69+K69+L69+M69+N69+O69+P69</f>
        <v>75148.829999999987</v>
      </c>
      <c r="R69" s="101">
        <f>Q69</f>
        <v>75148.829999999987</v>
      </c>
      <c r="T69" s="95">
        <f>R69/5</f>
        <v>15029.765999999998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61</v>
      </c>
      <c r="B71" s="29" t="s">
        <v>21</v>
      </c>
      <c r="C71" s="38">
        <v>499510502</v>
      </c>
      <c r="D71" s="30" t="s">
        <v>82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61</v>
      </c>
      <c r="B73" s="29" t="s">
        <v>28</v>
      </c>
      <c r="C73" s="38">
        <v>499610504</v>
      </c>
      <c r="D73" s="30" t="s">
        <v>82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5">
        <f>R73/5</f>
        <v>0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61</v>
      </c>
      <c r="B75" s="29" t="s">
        <v>31</v>
      </c>
      <c r="C75" s="30">
        <v>499610505</v>
      </c>
      <c r="D75" s="30" t="s">
        <v>82</v>
      </c>
      <c r="E75" s="34">
        <v>1186.1099999999999</v>
      </c>
      <c r="F75" s="34">
        <v>46155.57</v>
      </c>
      <c r="G75" s="34">
        <v>1568.29</v>
      </c>
      <c r="H75" s="34">
        <v>2871.13</v>
      </c>
      <c r="I75" s="34">
        <v>2795.04</v>
      </c>
      <c r="J75" s="34">
        <v>3904.21</v>
      </c>
      <c r="K75" s="34"/>
      <c r="L75" s="34"/>
      <c r="M75" s="34"/>
      <c r="N75" s="34"/>
      <c r="O75" s="34"/>
      <c r="P75" s="34"/>
      <c r="Q75" s="35">
        <f>E75+F75+G75+H75+I75+J75+K75+L75+M75+N75+O75+P75</f>
        <v>58480.35</v>
      </c>
      <c r="R75" s="35">
        <f>Q75+Q105</f>
        <v>58480.35</v>
      </c>
      <c r="T75" s="95">
        <f>R75/5</f>
        <v>11696.07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28" t="s">
        <v>61</v>
      </c>
      <c r="B77" s="29" t="s">
        <v>33</v>
      </c>
      <c r="C77" s="38">
        <v>499610509</v>
      </c>
      <c r="D77" s="30" t="s">
        <v>82</v>
      </c>
      <c r="E77" s="34">
        <v>0</v>
      </c>
      <c r="F77" s="34">
        <v>6143.44</v>
      </c>
      <c r="G77" s="34">
        <v>0</v>
      </c>
      <c r="H77" s="34">
        <v>0</v>
      </c>
      <c r="I77" s="34">
        <v>0</v>
      </c>
      <c r="J77" s="34">
        <v>0</v>
      </c>
      <c r="K77" s="34"/>
      <c r="L77" s="34"/>
      <c r="M77" s="34"/>
      <c r="N77" s="34"/>
      <c r="O77" s="34"/>
      <c r="P77" s="34"/>
      <c r="Q77" s="35">
        <f>E77+F77+G77+H77+I77+J77+K77+L77+M77+N77+O77+P77</f>
        <v>6143.44</v>
      </c>
      <c r="R77" s="35">
        <f>Q77</f>
        <v>6143.44</v>
      </c>
      <c r="T77" s="95">
        <f>R77/5</f>
        <v>1228.6879999999999</v>
      </c>
    </row>
    <row r="78" spans="1:20" s="2" customFormat="1" ht="6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T78" s="95"/>
    </row>
    <row r="79" spans="1:20" s="2" customFormat="1" ht="15" customHeight="1" x14ac:dyDescent="0.25">
      <c r="A79" s="97" t="s">
        <v>61</v>
      </c>
      <c r="B79" s="98" t="s">
        <v>29</v>
      </c>
      <c r="C79" s="99">
        <v>499610504</v>
      </c>
      <c r="D79" s="30" t="s">
        <v>83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61</v>
      </c>
      <c r="B81" s="98" t="s">
        <v>32</v>
      </c>
      <c r="C81" s="99">
        <v>499610505</v>
      </c>
      <c r="D81" s="30" t="s">
        <v>83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ref="T81:T91" si="2">R81/5</f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97" t="s">
        <v>61</v>
      </c>
      <c r="B83" s="98" t="s">
        <v>33</v>
      </c>
      <c r="C83" s="99">
        <v>499610509</v>
      </c>
      <c r="D83" s="30" t="s">
        <v>83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/>
      <c r="L83" s="100"/>
      <c r="M83" s="100"/>
      <c r="N83" s="100"/>
      <c r="O83" s="100"/>
      <c r="P83" s="100"/>
      <c r="Q83" s="101">
        <f>E83+F83+G83+H83+I83+J83+K83+L83+M83+N83+O83+P83</f>
        <v>0</v>
      </c>
      <c r="R83" s="101">
        <f>Q83</f>
        <v>0</v>
      </c>
      <c r="T83" s="95">
        <f t="shared" si="2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61</v>
      </c>
      <c r="B85" s="29" t="s">
        <v>29</v>
      </c>
      <c r="C85" s="38">
        <v>499610504</v>
      </c>
      <c r="D85" s="30" t="s">
        <v>69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2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61</v>
      </c>
      <c r="B87" s="29" t="s">
        <v>32</v>
      </c>
      <c r="C87" s="38">
        <v>499610505</v>
      </c>
      <c r="D87" s="30" t="s">
        <v>69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2"/>
        <v>0</v>
      </c>
    </row>
    <row r="88" spans="1:20" ht="6" customHeight="1" x14ac:dyDescent="0.25">
      <c r="A88" s="44"/>
      <c r="B88" s="45"/>
      <c r="C88" s="46"/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9"/>
      <c r="R88" s="49"/>
      <c r="T88" s="95"/>
    </row>
    <row r="89" spans="1:20" ht="15" customHeight="1" x14ac:dyDescent="0.25">
      <c r="A89" s="28" t="s">
        <v>61</v>
      </c>
      <c r="B89" s="29" t="s">
        <v>33</v>
      </c>
      <c r="C89" s="38">
        <v>499610509</v>
      </c>
      <c r="D89" s="30" t="s">
        <v>69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5">
        <f t="shared" si="2"/>
        <v>0</v>
      </c>
    </row>
    <row r="90" spans="1:20" s="2" customFormat="1" ht="6" customHeight="1" x14ac:dyDescent="0.25">
      <c r="A90" s="44"/>
      <c r="B90" s="45"/>
      <c r="C90" s="46"/>
      <c r="D90" s="47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20"/>
      <c r="T90" s="95"/>
    </row>
    <row r="91" spans="1:20" ht="14.1" customHeight="1" x14ac:dyDescent="0.25">
      <c r="A91" s="56"/>
      <c r="B91" s="57" t="s">
        <v>51</v>
      </c>
      <c r="C91" s="58"/>
      <c r="D91" s="73"/>
      <c r="E91" s="60" t="s">
        <v>5</v>
      </c>
      <c r="F91" s="60" t="s">
        <v>6</v>
      </c>
      <c r="G91" s="60" t="s">
        <v>7</v>
      </c>
      <c r="H91" s="60" t="s">
        <v>8</v>
      </c>
      <c r="I91" s="60" t="s">
        <v>9</v>
      </c>
      <c r="J91" s="60" t="s">
        <v>10</v>
      </c>
      <c r="K91" s="60" t="s">
        <v>11</v>
      </c>
      <c r="L91" s="60" t="s">
        <v>12</v>
      </c>
      <c r="M91" s="60" t="s">
        <v>13</v>
      </c>
      <c r="N91" s="60" t="s">
        <v>14</v>
      </c>
      <c r="O91" s="60" t="s">
        <v>15</v>
      </c>
      <c r="P91" s="60" t="s">
        <v>16</v>
      </c>
      <c r="Q91" s="60"/>
      <c r="R91" s="60"/>
      <c r="T91" s="95">
        <f t="shared" si="2"/>
        <v>0</v>
      </c>
    </row>
    <row r="92" spans="1:20" ht="20.25" customHeight="1" x14ac:dyDescent="0.3">
      <c r="A92" s="74"/>
      <c r="B92" s="63" t="s">
        <v>34</v>
      </c>
      <c r="C92" s="64"/>
      <c r="D92" s="75"/>
      <c r="E92" s="76">
        <f>SUM(E57:E89)</f>
        <v>88127.33</v>
      </c>
      <c r="F92" s="76">
        <f t="shared" ref="F92:R92" si="3">SUM(F57:F89)</f>
        <v>90355.44</v>
      </c>
      <c r="G92" s="76">
        <f t="shared" si="3"/>
        <v>83546.03</v>
      </c>
      <c r="H92" s="76">
        <f t="shared" si="3"/>
        <v>89269.92</v>
      </c>
      <c r="I92" s="76">
        <f t="shared" si="3"/>
        <v>87553.209999999992</v>
      </c>
      <c r="J92" s="76">
        <f>SUM(J57:J89)</f>
        <v>89696.570000000022</v>
      </c>
      <c r="K92" s="76">
        <f t="shared" si="3"/>
        <v>0</v>
      </c>
      <c r="L92" s="76">
        <f t="shared" si="3"/>
        <v>0</v>
      </c>
      <c r="M92" s="76">
        <f t="shared" si="3"/>
        <v>0</v>
      </c>
      <c r="N92" s="76">
        <f t="shared" si="3"/>
        <v>0</v>
      </c>
      <c r="O92" s="76">
        <f>SUM(O57:O89)</f>
        <v>0</v>
      </c>
      <c r="P92" s="76">
        <f t="shared" si="3"/>
        <v>0</v>
      </c>
      <c r="Q92" s="67">
        <f t="shared" si="3"/>
        <v>528548.49999999988</v>
      </c>
      <c r="R92" s="67">
        <f t="shared" si="3"/>
        <v>528548.49999999988</v>
      </c>
      <c r="T92" s="95"/>
    </row>
    <row r="93" spans="1:20" ht="31.5" customHeight="1" x14ac:dyDescent="0.2">
      <c r="A93" s="9"/>
      <c r="B93" s="10"/>
      <c r="C93" s="16"/>
      <c r="D93" s="16"/>
      <c r="E93" s="94">
        <f t="shared" ref="E93:P93" si="4">E47+E92</f>
        <v>10324725.689999999</v>
      </c>
      <c r="F93" s="94">
        <f t="shared" si="4"/>
        <v>6870554.4500000011</v>
      </c>
      <c r="G93" s="94">
        <f t="shared" si="4"/>
        <v>66126221.280000001</v>
      </c>
      <c r="H93" s="94">
        <f t="shared" si="4"/>
        <v>19697556.84</v>
      </c>
      <c r="I93" s="94">
        <f t="shared" si="4"/>
        <v>13369423.530000001</v>
      </c>
      <c r="J93" s="94">
        <f>J47+J92</f>
        <v>26410584.699999999</v>
      </c>
      <c r="K93" s="94">
        <f t="shared" si="4"/>
        <v>0</v>
      </c>
      <c r="L93" s="94">
        <f t="shared" si="4"/>
        <v>0</v>
      </c>
      <c r="M93" s="94">
        <f t="shared" si="4"/>
        <v>0</v>
      </c>
      <c r="N93" s="94">
        <f t="shared" si="4"/>
        <v>0</v>
      </c>
      <c r="O93" s="94">
        <f t="shared" si="4"/>
        <v>0</v>
      </c>
      <c r="P93" s="94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8" t="s">
        <v>43</v>
      </c>
      <c r="B95" s="69" t="s">
        <v>45</v>
      </c>
      <c r="C95" s="70"/>
      <c r="D95" s="71" t="s">
        <v>4</v>
      </c>
      <c r="E95" s="72" t="s">
        <v>5</v>
      </c>
      <c r="F95" s="72" t="s">
        <v>6</v>
      </c>
      <c r="G95" s="72" t="s">
        <v>7</v>
      </c>
      <c r="H95" s="72" t="s">
        <v>8</v>
      </c>
      <c r="I95" s="72" t="s">
        <v>9</v>
      </c>
      <c r="J95" s="72" t="s">
        <v>10</v>
      </c>
      <c r="K95" s="72" t="s">
        <v>11</v>
      </c>
      <c r="L95" s="72" t="s">
        <v>12</v>
      </c>
      <c r="M95" s="72" t="s">
        <v>13</v>
      </c>
      <c r="N95" s="72" t="s">
        <v>14</v>
      </c>
      <c r="O95" s="72" t="s">
        <v>15</v>
      </c>
      <c r="P95" s="72" t="s">
        <v>16</v>
      </c>
      <c r="Q95" s="72" t="s">
        <v>49</v>
      </c>
    </row>
    <row r="96" spans="1:20" s="2" customFormat="1" ht="15" customHeight="1" x14ac:dyDescent="0.2">
      <c r="A96" s="110" t="s">
        <v>46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2"/>
    </row>
    <row r="97" spans="1:17" ht="15" customHeight="1" x14ac:dyDescent="0.25">
      <c r="A97" s="28" t="s">
        <v>59</v>
      </c>
      <c r="B97" s="29" t="s">
        <v>19</v>
      </c>
      <c r="C97" s="38"/>
      <c r="D97" s="30" t="s">
        <v>82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-46.39</v>
      </c>
      <c r="K97" s="34"/>
      <c r="L97" s="34"/>
      <c r="M97" s="34"/>
      <c r="N97" s="34"/>
      <c r="O97" s="34"/>
      <c r="P97" s="34"/>
      <c r="Q97" s="35">
        <f>E97+F97+G97+H97+I97+J97+K97+L97+M97+N97+O97+P97</f>
        <v>-46.39</v>
      </c>
    </row>
    <row r="98" spans="1:17" ht="6.75" customHeight="1" x14ac:dyDescent="0.25">
      <c r="A98" s="90"/>
      <c r="B98" s="90"/>
      <c r="C98" s="91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15" customHeight="1" x14ac:dyDescent="0.25">
      <c r="A99" s="28" t="s">
        <v>60</v>
      </c>
      <c r="B99" s="29" t="s">
        <v>20</v>
      </c>
      <c r="C99" s="38"/>
      <c r="D99" s="30" t="s">
        <v>82</v>
      </c>
      <c r="E99" s="34">
        <v>0</v>
      </c>
      <c r="F99" s="34">
        <v>-10.28</v>
      </c>
      <c r="G99" s="34">
        <v>-1098.73</v>
      </c>
      <c r="H99" s="34">
        <v>-212.56</v>
      </c>
      <c r="I99" s="34">
        <v>0</v>
      </c>
      <c r="J99" s="34">
        <v>-20.56</v>
      </c>
      <c r="K99" s="34"/>
      <c r="L99" s="34"/>
      <c r="M99" s="34"/>
      <c r="N99" s="34"/>
      <c r="O99" s="34"/>
      <c r="P99" s="34"/>
      <c r="Q99" s="35">
        <f>SUM(E99:P99)</f>
        <v>-1342.1299999999999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s="2" customFormat="1" ht="15" customHeight="1" x14ac:dyDescent="0.25">
      <c r="A101" s="28" t="s">
        <v>61</v>
      </c>
      <c r="B101" s="29" t="s">
        <v>70</v>
      </c>
      <c r="C101" s="38"/>
      <c r="D101" s="30" t="s">
        <v>82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90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61</v>
      </c>
      <c r="B103" s="29" t="s">
        <v>21</v>
      </c>
      <c r="C103" s="38"/>
      <c r="D103" s="30" t="s">
        <v>80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4"/>
      <c r="B104" s="45"/>
      <c r="C104" s="46"/>
      <c r="D104" s="47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9"/>
    </row>
    <row r="105" spans="1:17" ht="15" customHeight="1" x14ac:dyDescent="0.25">
      <c r="A105" s="28" t="s">
        <v>30</v>
      </c>
      <c r="B105" s="29" t="s">
        <v>31</v>
      </c>
      <c r="C105" s="38"/>
      <c r="D105" s="30" t="s">
        <v>82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0"/>
      <c r="B106" s="90"/>
      <c r="C106" s="91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ht="15" customHeight="1" x14ac:dyDescent="0.25">
      <c r="A107" s="28" t="s">
        <v>63</v>
      </c>
      <c r="B107" s="29" t="s">
        <v>23</v>
      </c>
      <c r="C107" s="38">
        <v>442419906</v>
      </c>
      <c r="D107" s="30" t="s">
        <v>82</v>
      </c>
      <c r="E107" s="34">
        <v>-674826.7</v>
      </c>
      <c r="F107" s="34">
        <v>-840553.86</v>
      </c>
      <c r="G107" s="34">
        <v>-1164425.3500000001</v>
      </c>
      <c r="H107" s="34">
        <v>-2478221</v>
      </c>
      <c r="I107" s="34">
        <v>-956952.43</v>
      </c>
      <c r="J107" s="34">
        <v>-3602711.01</v>
      </c>
      <c r="K107" s="34"/>
      <c r="L107" s="34"/>
      <c r="M107" s="34"/>
      <c r="N107" s="34"/>
      <c r="O107" s="34"/>
      <c r="P107" s="34"/>
      <c r="Q107" s="35">
        <f>E107+F107+G107+H107+I107+J107+K107+L107+M107+N107+O107+P107</f>
        <v>-9717690.3499999996</v>
      </c>
    </row>
    <row r="108" spans="1:17" ht="6.75" customHeight="1" x14ac:dyDescent="0.25">
      <c r="A108" s="44"/>
      <c r="B108" s="45"/>
      <c r="C108" s="46"/>
      <c r="D108" s="47"/>
      <c r="E108" s="48"/>
      <c r="F108" s="48"/>
      <c r="G108" s="48"/>
      <c r="H108" s="48"/>
      <c r="I108" s="90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63</v>
      </c>
      <c r="B109" s="29" t="s">
        <v>23</v>
      </c>
      <c r="C109" s="38">
        <v>442419906</v>
      </c>
      <c r="D109" s="30" t="s">
        <v>80</v>
      </c>
      <c r="E109" s="34">
        <v>0</v>
      </c>
      <c r="F109" s="34">
        <v>0</v>
      </c>
      <c r="G109" s="34">
        <v>0</v>
      </c>
      <c r="H109" s="34">
        <v>0</v>
      </c>
      <c r="I109" s="34">
        <v>-1127.5899999999999</v>
      </c>
      <c r="J109" s="34">
        <v>0</v>
      </c>
      <c r="K109" s="34"/>
      <c r="L109" s="34"/>
      <c r="M109" s="34"/>
      <c r="N109" s="34"/>
      <c r="O109" s="34"/>
      <c r="P109" s="34"/>
      <c r="Q109" s="35">
        <f>E109+F109+G109+H109+I109+J109+K109+L109+M109+N109+O109+P109</f>
        <v>-1127.5899999999999</v>
      </c>
    </row>
    <row r="110" spans="1:17" ht="6.75" customHeight="1" x14ac:dyDescent="0.25">
      <c r="A110" s="44"/>
      <c r="B110" s="45"/>
      <c r="C110" s="46"/>
      <c r="D110" s="47"/>
      <c r="E110" s="48"/>
      <c r="F110" s="48"/>
      <c r="G110" s="48"/>
      <c r="H110" s="48"/>
      <c r="I110" s="90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22</v>
      </c>
      <c r="B111" s="29" t="s">
        <v>55</v>
      </c>
      <c r="C111" s="38"/>
      <c r="D111" s="30" t="s">
        <v>83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22</v>
      </c>
      <c r="B113" s="29" t="s">
        <v>56</v>
      </c>
      <c r="C113" s="38"/>
      <c r="D113" s="30" t="s">
        <v>84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4"/>
      <c r="B114" s="45"/>
      <c r="C114" s="46"/>
      <c r="D114" s="47"/>
      <c r="E114" s="90"/>
      <c r="F114" s="90"/>
      <c r="G114" s="90"/>
      <c r="H114" s="90"/>
      <c r="I114" s="48"/>
      <c r="J114" s="48"/>
      <c r="K114" s="48"/>
      <c r="L114" s="48"/>
      <c r="M114" s="48"/>
      <c r="N114" s="48"/>
      <c r="O114" s="48"/>
      <c r="P114" s="48"/>
      <c r="Q114" s="49"/>
    </row>
    <row r="115" spans="1:18" ht="14.25" customHeight="1" x14ac:dyDescent="0.25">
      <c r="A115" s="56"/>
      <c r="B115" s="57" t="s">
        <v>51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47</v>
      </c>
      <c r="C116" s="64"/>
      <c r="D116" s="75"/>
      <c r="E116" s="76">
        <f t="shared" ref="E116:Q116" si="5">SUM(E97:E114)</f>
        <v>-674826.7</v>
      </c>
      <c r="F116" s="76">
        <f t="shared" si="5"/>
        <v>-840564.14</v>
      </c>
      <c r="G116" s="76">
        <f t="shared" si="5"/>
        <v>-1165524.08</v>
      </c>
      <c r="H116" s="76">
        <f t="shared" si="5"/>
        <v>-2478433.56</v>
      </c>
      <c r="I116" s="76">
        <f t="shared" si="5"/>
        <v>-958080.02</v>
      </c>
      <c r="J116" s="76">
        <f t="shared" si="5"/>
        <v>-3602777.96</v>
      </c>
      <c r="K116" s="76">
        <f t="shared" si="5"/>
        <v>0</v>
      </c>
      <c r="L116" s="76">
        <f t="shared" si="5"/>
        <v>0</v>
      </c>
      <c r="M116" s="76">
        <f t="shared" si="5"/>
        <v>0</v>
      </c>
      <c r="N116" s="76">
        <f t="shared" si="5"/>
        <v>0</v>
      </c>
      <c r="O116" s="76">
        <f t="shared" si="5"/>
        <v>0</v>
      </c>
      <c r="P116" s="76">
        <f t="shared" si="5"/>
        <v>0</v>
      </c>
      <c r="Q116" s="77">
        <f t="shared" si="5"/>
        <v>-9720206.459999999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35</v>
      </c>
      <c r="C118" s="80"/>
      <c r="D118" s="81"/>
      <c r="E118" s="82">
        <f t="shared" ref="E118:N118" si="6">E47+E53+E92+E116</f>
        <v>9649898.9900000002</v>
      </c>
      <c r="F118" s="82">
        <f t="shared" si="6"/>
        <v>6029990.3100000015</v>
      </c>
      <c r="G118" s="82">
        <f t="shared" si="6"/>
        <v>64960697.200000003</v>
      </c>
      <c r="H118" s="82">
        <f t="shared" si="6"/>
        <v>17219123.280000001</v>
      </c>
      <c r="I118" s="82">
        <f t="shared" si="6"/>
        <v>12411343.510000002</v>
      </c>
      <c r="J118" s="82">
        <f t="shared" si="6"/>
        <v>22807806.739999998</v>
      </c>
      <c r="K118" s="82">
        <f t="shared" si="6"/>
        <v>0</v>
      </c>
      <c r="L118" s="82">
        <f t="shared" si="6"/>
        <v>0</v>
      </c>
      <c r="M118" s="82">
        <f t="shared" si="6"/>
        <v>0</v>
      </c>
      <c r="N118" s="82">
        <f t="shared" si="6"/>
        <v>0</v>
      </c>
      <c r="O118" s="82">
        <f>O47+O92+O116</f>
        <v>0</v>
      </c>
      <c r="P118" s="82">
        <f>P47+P92+P116</f>
        <v>0</v>
      </c>
      <c r="Q118" s="83">
        <f>Q47+Q53+Q92+Q116</f>
        <v>132911350.46000002</v>
      </c>
      <c r="R118" s="83">
        <f>R47+R53+R92+R116</f>
        <v>132911350.46000001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36</v>
      </c>
      <c r="C120" s="41"/>
      <c r="D120" s="13" t="s">
        <v>86</v>
      </c>
      <c r="E120" s="82">
        <v>9649985.3100000005</v>
      </c>
      <c r="F120" s="82">
        <v>6029990.3099999996</v>
      </c>
      <c r="G120" s="82">
        <v>64960697.200000003</v>
      </c>
      <c r="H120" s="82">
        <v>17219123.280000001</v>
      </c>
      <c r="I120" s="82">
        <v>12411343.51</v>
      </c>
      <c r="J120" s="82">
        <v>22807806.739999998</v>
      </c>
      <c r="K120" s="82"/>
      <c r="L120" s="82"/>
      <c r="M120" s="82"/>
      <c r="N120" s="82"/>
      <c r="O120" s="82"/>
      <c r="P120" s="8" t="s">
        <v>53</v>
      </c>
      <c r="Q120" s="83">
        <v>132911350.45999999</v>
      </c>
      <c r="R120" s="83">
        <f>Q120</f>
        <v>132911350.45999999</v>
      </c>
    </row>
    <row r="122" spans="1:18" ht="18.75" x14ac:dyDescent="0.3">
      <c r="E122" s="1">
        <f>E120-E118</f>
        <v>86.320000000298023</v>
      </c>
      <c r="F122" s="1">
        <f>F120-F118</f>
        <v>0</v>
      </c>
      <c r="G122" s="1">
        <f>G120-G118</f>
        <v>0</v>
      </c>
      <c r="H122" s="1">
        <f>H120-H118</f>
        <v>0</v>
      </c>
      <c r="I122" s="1">
        <f t="shared" ref="I122:O122" si="7">I120-I118</f>
        <v>0</v>
      </c>
      <c r="J122" s="1">
        <f t="shared" si="7"/>
        <v>0</v>
      </c>
      <c r="K122" s="1">
        <f t="shared" si="7"/>
        <v>0</v>
      </c>
      <c r="L122" s="1">
        <f t="shared" si="7"/>
        <v>0</v>
      </c>
      <c r="M122" s="1">
        <f t="shared" si="7"/>
        <v>0</v>
      </c>
      <c r="N122" s="1">
        <f t="shared" si="7"/>
        <v>0</v>
      </c>
      <c r="O122" s="1">
        <f t="shared" si="7"/>
        <v>0</v>
      </c>
      <c r="P122" s="1" t="s">
        <v>54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2"/>
  <sheetViews>
    <sheetView topLeftCell="A65" workbookViewId="0">
      <selection activeCell="N121" sqref="N121:N122"/>
    </sheetView>
  </sheetViews>
  <sheetFormatPr defaultRowHeight="12.75" x14ac:dyDescent="0.2"/>
  <cols>
    <col min="14" max="14" width="11.7109375" bestFit="1" customWidth="1"/>
  </cols>
  <sheetData>
    <row r="10" spans="14:14" x14ac:dyDescent="0.2">
      <c r="N10" s="36">
        <v>364403.9</v>
      </c>
    </row>
    <row r="11" spans="14:14" x14ac:dyDescent="0.2">
      <c r="N11" s="36">
        <v>112960.07</v>
      </c>
    </row>
    <row r="12" spans="14:14" x14ac:dyDescent="0.2">
      <c r="N12" s="36">
        <v>42257.7</v>
      </c>
    </row>
    <row r="13" spans="14:14" x14ac:dyDescent="0.2">
      <c r="N13" s="36">
        <v>61352.47</v>
      </c>
    </row>
    <row r="14" spans="14:14" x14ac:dyDescent="0.2">
      <c r="N14">
        <v>555.20000000000005</v>
      </c>
    </row>
    <row r="15" spans="14:14" x14ac:dyDescent="0.2">
      <c r="N15" s="36">
        <v>42334.91</v>
      </c>
    </row>
    <row r="16" spans="14:14" x14ac:dyDescent="0.2">
      <c r="N16" s="36">
        <v>22529.82</v>
      </c>
    </row>
    <row r="17" spans="14:14" x14ac:dyDescent="0.2">
      <c r="N17">
        <v>774.47</v>
      </c>
    </row>
    <row r="18" spans="14:14" x14ac:dyDescent="0.2">
      <c r="N18" s="36">
        <v>21466.92</v>
      </c>
    </row>
    <row r="19" spans="14:14" x14ac:dyDescent="0.2">
      <c r="N19" s="36">
        <v>43405.31</v>
      </c>
    </row>
    <row r="20" spans="14:14" x14ac:dyDescent="0.2">
      <c r="N20">
        <v>810</v>
      </c>
    </row>
    <row r="21" spans="14:14" x14ac:dyDescent="0.2">
      <c r="N21">
        <v>31.76</v>
      </c>
    </row>
    <row r="22" spans="14:14" x14ac:dyDescent="0.2">
      <c r="N22" s="36">
        <v>104001.32</v>
      </c>
    </row>
    <row r="23" spans="14:14" x14ac:dyDescent="0.2">
      <c r="N23" s="36">
        <v>162144.38</v>
      </c>
    </row>
    <row r="24" spans="14:14" x14ac:dyDescent="0.2">
      <c r="N24" s="36">
        <v>18866</v>
      </c>
    </row>
    <row r="25" spans="14:14" x14ac:dyDescent="0.2">
      <c r="N25" s="36">
        <v>43812.35</v>
      </c>
    </row>
    <row r="26" spans="14:14" x14ac:dyDescent="0.2">
      <c r="N26" s="36">
        <v>740796.36</v>
      </c>
    </row>
    <row r="27" spans="14:14" x14ac:dyDescent="0.2">
      <c r="N27">
        <v>315</v>
      </c>
    </row>
    <row r="28" spans="14:14" x14ac:dyDescent="0.2">
      <c r="N28" s="36">
        <v>96021.58</v>
      </c>
    </row>
    <row r="29" spans="14:14" x14ac:dyDescent="0.2">
      <c r="N29" s="36">
        <v>75816.45</v>
      </c>
    </row>
    <row r="30" spans="14:14" x14ac:dyDescent="0.2">
      <c r="N30" s="36">
        <v>42971.040000000001</v>
      </c>
    </row>
    <row r="31" spans="14:14" x14ac:dyDescent="0.2">
      <c r="N31" s="36">
        <v>992000.44</v>
      </c>
    </row>
    <row r="32" spans="14:14" x14ac:dyDescent="0.2">
      <c r="N32" s="36">
        <v>55553.22</v>
      </c>
    </row>
    <row r="33" spans="14:14" x14ac:dyDescent="0.2">
      <c r="N33">
        <v>640</v>
      </c>
    </row>
    <row r="34" spans="14:14" x14ac:dyDescent="0.2">
      <c r="N34" s="36">
        <v>3865.96</v>
      </c>
    </row>
    <row r="35" spans="14:14" x14ac:dyDescent="0.2">
      <c r="N35">
        <v>173.12</v>
      </c>
    </row>
    <row r="36" spans="14:14" x14ac:dyDescent="0.2">
      <c r="N36" s="36">
        <v>9449.44</v>
      </c>
    </row>
    <row r="37" spans="14:14" x14ac:dyDescent="0.2">
      <c r="N37">
        <v>952.6</v>
      </c>
    </row>
    <row r="38" spans="14:14" x14ac:dyDescent="0.2">
      <c r="N38" s="36">
        <v>42243.71</v>
      </c>
    </row>
    <row r="39" spans="14:14" x14ac:dyDescent="0.2">
      <c r="N39" s="36">
        <v>14256.52</v>
      </c>
    </row>
    <row r="40" spans="14:14" x14ac:dyDescent="0.2">
      <c r="N40">
        <v>116.71</v>
      </c>
    </row>
    <row r="41" spans="14:14" x14ac:dyDescent="0.2">
      <c r="N41" s="36">
        <v>7846.72</v>
      </c>
    </row>
    <row r="42" spans="14:14" x14ac:dyDescent="0.2">
      <c r="N42">
        <v>130</v>
      </c>
    </row>
    <row r="43" spans="14:14" x14ac:dyDescent="0.2">
      <c r="N43" s="36">
        <v>7846.72</v>
      </c>
    </row>
    <row r="44" spans="14:14" x14ac:dyDescent="0.2">
      <c r="N44">
        <v>370</v>
      </c>
    </row>
    <row r="45" spans="14:14" x14ac:dyDescent="0.2">
      <c r="N45" s="36">
        <v>43038.47</v>
      </c>
    </row>
    <row r="46" spans="14:14" x14ac:dyDescent="0.2">
      <c r="N46" s="36">
        <v>1431.54</v>
      </c>
    </row>
    <row r="47" spans="14:14" x14ac:dyDescent="0.2">
      <c r="N47">
        <v>130</v>
      </c>
    </row>
    <row r="48" spans="14:14" x14ac:dyDescent="0.2">
      <c r="N48">
        <v>165.98</v>
      </c>
    </row>
    <row r="49" spans="14:14" x14ac:dyDescent="0.2">
      <c r="N49">
        <v>370</v>
      </c>
    </row>
    <row r="50" spans="14:14" x14ac:dyDescent="0.2">
      <c r="N50">
        <v>140</v>
      </c>
    </row>
    <row r="51" spans="14:14" x14ac:dyDescent="0.2">
      <c r="N51" s="36">
        <v>4162.5600000000004</v>
      </c>
    </row>
    <row r="52" spans="14:14" x14ac:dyDescent="0.2">
      <c r="N52" s="36">
        <v>42734.85</v>
      </c>
    </row>
    <row r="53" spans="14:14" x14ac:dyDescent="0.2">
      <c r="N53" s="36">
        <v>4922.5200000000004</v>
      </c>
    </row>
    <row r="54" spans="14:14" x14ac:dyDescent="0.2">
      <c r="N54" s="36">
        <v>11338.93</v>
      </c>
    </row>
    <row r="55" spans="14:14" x14ac:dyDescent="0.2">
      <c r="N55" s="36">
        <v>42637.53</v>
      </c>
    </row>
    <row r="56" spans="14:14" x14ac:dyDescent="0.2">
      <c r="N56">
        <v>86.32</v>
      </c>
    </row>
    <row r="57" spans="14:14" x14ac:dyDescent="0.2">
      <c r="N57" s="36">
        <v>15488.7</v>
      </c>
    </row>
    <row r="58" spans="14:14" x14ac:dyDescent="0.2">
      <c r="N58" s="36">
        <v>4258.6499999999996</v>
      </c>
    </row>
    <row r="59" spans="14:14" x14ac:dyDescent="0.2">
      <c r="N59">
        <v>220</v>
      </c>
    </row>
    <row r="60" spans="14:14" x14ac:dyDescent="0.2">
      <c r="N60" s="36">
        <v>42109.19</v>
      </c>
    </row>
    <row r="61" spans="14:14" x14ac:dyDescent="0.2">
      <c r="N61" s="36">
        <v>3806.75</v>
      </c>
    </row>
    <row r="62" spans="14:14" x14ac:dyDescent="0.2">
      <c r="N62" s="36">
        <v>7461.99</v>
      </c>
    </row>
    <row r="63" spans="14:14" x14ac:dyDescent="0.2">
      <c r="N63" s="36">
        <v>2035.04</v>
      </c>
    </row>
    <row r="64" spans="14:14" x14ac:dyDescent="0.2">
      <c r="N64" s="36">
        <v>1202.5</v>
      </c>
    </row>
    <row r="65" spans="14:14" x14ac:dyDescent="0.2">
      <c r="N65" s="36">
        <v>41356.04</v>
      </c>
    </row>
    <row r="66" spans="14:14" x14ac:dyDescent="0.2">
      <c r="N66" s="36">
        <v>1534.18</v>
      </c>
    </row>
    <row r="67" spans="14:14" x14ac:dyDescent="0.2">
      <c r="N67">
        <v>59.03</v>
      </c>
    </row>
    <row r="68" spans="14:14" x14ac:dyDescent="0.2">
      <c r="N68" s="36">
        <v>4255.08</v>
      </c>
    </row>
    <row r="69" spans="14:14" x14ac:dyDescent="0.2">
      <c r="N69" s="36">
        <v>2500</v>
      </c>
    </row>
    <row r="70" spans="14:14" x14ac:dyDescent="0.2">
      <c r="N70" s="36">
        <v>43279.26</v>
      </c>
    </row>
    <row r="71" spans="14:14" x14ac:dyDescent="0.2">
      <c r="N71" s="36">
        <v>1297.48</v>
      </c>
    </row>
    <row r="72" spans="14:14" x14ac:dyDescent="0.2">
      <c r="N72" s="36">
        <v>1362.56</v>
      </c>
    </row>
    <row r="73" spans="14:14" x14ac:dyDescent="0.2">
      <c r="N73" s="36">
        <v>7885.05</v>
      </c>
    </row>
    <row r="74" spans="14:14" x14ac:dyDescent="0.2">
      <c r="N74" s="36">
        <v>42450.44</v>
      </c>
    </row>
    <row r="75" spans="14:14" x14ac:dyDescent="0.2">
      <c r="N75" s="36">
        <v>40441.050000000003</v>
      </c>
    </row>
    <row r="76" spans="14:14" x14ac:dyDescent="0.2">
      <c r="N76" s="36">
        <v>788836.61</v>
      </c>
    </row>
    <row r="77" spans="14:14" x14ac:dyDescent="0.2">
      <c r="N77" s="36">
        <v>67329.490000000005</v>
      </c>
    </row>
    <row r="78" spans="14:14" x14ac:dyDescent="0.2">
      <c r="N78">
        <v>250.8</v>
      </c>
    </row>
    <row r="79" spans="14:14" x14ac:dyDescent="0.2">
      <c r="N79" s="36">
        <v>42981.5</v>
      </c>
    </row>
    <row r="80" spans="14:14" x14ac:dyDescent="0.2">
      <c r="N80">
        <v>897.24</v>
      </c>
    </row>
    <row r="81" spans="14:14" x14ac:dyDescent="0.2">
      <c r="N81" s="36">
        <v>87325.45</v>
      </c>
    </row>
    <row r="82" spans="14:14" x14ac:dyDescent="0.2">
      <c r="N82" s="36">
        <v>47426.33</v>
      </c>
    </row>
    <row r="83" spans="14:14" x14ac:dyDescent="0.2">
      <c r="N83" s="36">
        <v>1932.98</v>
      </c>
    </row>
    <row r="84" spans="14:14" x14ac:dyDescent="0.2">
      <c r="N84" s="36">
        <v>561595.84</v>
      </c>
    </row>
    <row r="85" spans="14:14" x14ac:dyDescent="0.2">
      <c r="N85" s="36">
        <v>42644.35</v>
      </c>
    </row>
    <row r="86" spans="14:14" x14ac:dyDescent="0.2">
      <c r="N86" s="36">
        <v>10420.19</v>
      </c>
    </row>
    <row r="87" spans="14:14" x14ac:dyDescent="0.2">
      <c r="N87" s="36">
        <v>53519.34</v>
      </c>
    </row>
    <row r="88" spans="14:14" x14ac:dyDescent="0.2">
      <c r="N88" s="36">
        <v>28473.23</v>
      </c>
    </row>
    <row r="89" spans="14:14" x14ac:dyDescent="0.2">
      <c r="N89" s="36">
        <v>42785.58</v>
      </c>
    </row>
    <row r="90" spans="14:14" x14ac:dyDescent="0.2">
      <c r="N90" s="36">
        <v>2168.46</v>
      </c>
    </row>
    <row r="91" spans="14:14" x14ac:dyDescent="0.2">
      <c r="N91" s="36">
        <v>11455.19</v>
      </c>
    </row>
    <row r="92" spans="14:14" x14ac:dyDescent="0.2">
      <c r="N92" s="36">
        <v>11455.19</v>
      </c>
    </row>
    <row r="93" spans="14:14" x14ac:dyDescent="0.2">
      <c r="N93" s="36">
        <v>1152.5</v>
      </c>
    </row>
    <row r="94" spans="14:14" x14ac:dyDescent="0.2">
      <c r="N94" s="36">
        <v>5433.65</v>
      </c>
    </row>
    <row r="95" spans="14:14" x14ac:dyDescent="0.2">
      <c r="N95" s="36">
        <v>44107.48</v>
      </c>
    </row>
    <row r="96" spans="14:14" x14ac:dyDescent="0.2">
      <c r="N96" s="36">
        <v>2395.0300000000002</v>
      </c>
    </row>
    <row r="97" spans="14:14" x14ac:dyDescent="0.2">
      <c r="N97">
        <v>119.01</v>
      </c>
    </row>
    <row r="98" spans="14:14" x14ac:dyDescent="0.2">
      <c r="N98">
        <v>436</v>
      </c>
    </row>
    <row r="99" spans="14:14" x14ac:dyDescent="0.2">
      <c r="N99" s="36">
        <v>43364.22</v>
      </c>
    </row>
    <row r="100" spans="14:14" x14ac:dyDescent="0.2">
      <c r="N100" s="36">
        <v>13587.5</v>
      </c>
    </row>
    <row r="101" spans="14:14" x14ac:dyDescent="0.2">
      <c r="N101">
        <v>444.18</v>
      </c>
    </row>
    <row r="102" spans="14:14" x14ac:dyDescent="0.2">
      <c r="N102" s="36">
        <v>41881.81</v>
      </c>
    </row>
    <row r="103" spans="14:14" x14ac:dyDescent="0.2">
      <c r="N103" s="36">
        <v>1017.52</v>
      </c>
    </row>
    <row r="104" spans="14:14" x14ac:dyDescent="0.2">
      <c r="N104" s="36">
        <v>1031.0899999999999</v>
      </c>
    </row>
    <row r="105" spans="14:14" x14ac:dyDescent="0.2">
      <c r="N105">
        <v>5</v>
      </c>
    </row>
    <row r="106" spans="14:14" x14ac:dyDescent="0.2">
      <c r="N106">
        <v>4.2</v>
      </c>
    </row>
    <row r="107" spans="14:14" x14ac:dyDescent="0.2">
      <c r="N107" s="36">
        <v>28408.31</v>
      </c>
    </row>
    <row r="108" spans="14:14" x14ac:dyDescent="0.2">
      <c r="N108" s="36">
        <v>13871.3</v>
      </c>
    </row>
    <row r="109" spans="14:14" x14ac:dyDescent="0.2">
      <c r="N109" s="36">
        <v>7555.34</v>
      </c>
    </row>
    <row r="110" spans="14:14" x14ac:dyDescent="0.2">
      <c r="N110" s="36">
        <v>1022552.86</v>
      </c>
    </row>
    <row r="111" spans="14:14" x14ac:dyDescent="0.2">
      <c r="N111" s="36">
        <v>42005.82</v>
      </c>
    </row>
    <row r="112" spans="14:14" x14ac:dyDescent="0.2">
      <c r="N112" s="36">
        <v>8850</v>
      </c>
    </row>
    <row r="113" spans="14:14" x14ac:dyDescent="0.2">
      <c r="N113" s="36">
        <v>1924.56</v>
      </c>
    </row>
    <row r="114" spans="14:14" x14ac:dyDescent="0.2">
      <c r="N114" s="36">
        <v>2152.7800000000002</v>
      </c>
    </row>
    <row r="115" spans="14:14" x14ac:dyDescent="0.2">
      <c r="N115">
        <v>130</v>
      </c>
    </row>
    <row r="116" spans="14:14" x14ac:dyDescent="0.2">
      <c r="N116">
        <v>130</v>
      </c>
    </row>
    <row r="117" spans="14:14" x14ac:dyDescent="0.2">
      <c r="N117" s="36">
        <v>43904.14</v>
      </c>
    </row>
    <row r="118" spans="14:14" x14ac:dyDescent="0.2">
      <c r="N118">
        <v>130</v>
      </c>
    </row>
    <row r="119" spans="14:14" x14ac:dyDescent="0.2">
      <c r="N119" s="36">
        <v>87010.96</v>
      </c>
    </row>
    <row r="120" spans="14:14" x14ac:dyDescent="0.2">
      <c r="N120" s="36">
        <v>46613.73</v>
      </c>
    </row>
    <row r="121" spans="14:14" x14ac:dyDescent="0.2">
      <c r="N121" s="36">
        <v>1665</v>
      </c>
    </row>
    <row r="122" spans="14:14" x14ac:dyDescent="0.2">
      <c r="N122" s="36">
        <v>43348.66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 BASE SIR</vt:lpstr>
      <vt:lpstr>Plan1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2023-07-05T17:54:41Z</cp:lastPrinted>
  <dcterms:created xsi:type="dcterms:W3CDTF">2014-01-20T18:22:18Z</dcterms:created>
  <dcterms:modified xsi:type="dcterms:W3CDTF">2023-08-01T16:55:30Z</dcterms:modified>
</cp:coreProperties>
</file>