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4" r:id="rId1"/>
  </sheets>
  <calcPr calcId="152511"/>
</workbook>
</file>

<file path=xl/calcChain.xml><?xml version="1.0" encoding="utf-8"?>
<calcChain xmlns="http://schemas.openxmlformats.org/spreadsheetml/2006/main">
  <c r="M31" i="4" l="1"/>
  <c r="M32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29" i="4"/>
  <c r="I28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2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/>
  <c r="E9" i="4"/>
  <c r="N29" i="4"/>
  <c r="N28" i="4"/>
  <c r="L29" i="4"/>
  <c r="L28" i="4"/>
  <c r="M28" i="4"/>
  <c r="J29" i="4"/>
  <c r="K29" i="4"/>
  <c r="F29" i="4"/>
  <c r="F28" i="4"/>
  <c r="G29" i="4"/>
  <c r="H29" i="4"/>
  <c r="D29" i="4"/>
  <c r="D28" i="4"/>
  <c r="D33" i="4"/>
  <c r="F14" i="4"/>
  <c r="F8" i="4"/>
  <c r="D14" i="4"/>
  <c r="D9" i="4"/>
  <c r="F9" i="4"/>
  <c r="N14" i="4"/>
  <c r="N8" i="4"/>
  <c r="N33" i="4"/>
  <c r="N9" i="4"/>
  <c r="L14" i="4"/>
  <c r="M14" i="4"/>
  <c r="L9" i="4"/>
  <c r="M9" i="4"/>
  <c r="J14" i="4"/>
  <c r="K14" i="4"/>
  <c r="J9" i="4"/>
  <c r="K9" i="4"/>
  <c r="G14" i="4"/>
  <c r="H14" i="4"/>
  <c r="G9" i="4"/>
  <c r="E14" i="4"/>
  <c r="D8" i="4"/>
  <c r="M29" i="4"/>
  <c r="J28" i="4"/>
  <c r="K28" i="4"/>
  <c r="F33" i="4"/>
  <c r="E8" i="4"/>
  <c r="E33" i="4"/>
  <c r="L8" i="4"/>
  <c r="J8" i="4"/>
  <c r="J33" i="4"/>
  <c r="K33" i="4"/>
  <c r="G28" i="4"/>
  <c r="H28" i="4"/>
  <c r="G8" i="4"/>
  <c r="I14" i="4"/>
  <c r="I9" i="4"/>
  <c r="H9" i="4"/>
  <c r="H8" i="4"/>
  <c r="M8" i="4"/>
  <c r="L33" i="4"/>
  <c r="M33" i="4"/>
  <c r="K8" i="4"/>
  <c r="G33" i="4"/>
  <c r="H33" i="4"/>
  <c r="I8" i="4"/>
  <c r="I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<sst xmlns="http://schemas.openxmlformats.org/spreadsheetml/2006/main" count="54" uniqueCount="46">
  <si>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</si>
  <si>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</si>
  <si>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</si>
  <si>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</si>
  <si>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</si>
  <si>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</si>
  <si>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</si>
  <si>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</si>
  <si>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</si>
  <si>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</si>
  <si>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</si>
  <si>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</si>
  <si>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</si>
  <si>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</si>
  <si>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</si>
  <si>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</si>
  <si>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</si>
  <si>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</si>
  <si>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</si>
  <si>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</si>
  <si>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</si>
  <si>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</si>
  <si>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</si>
  <si>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</si>
  <si>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</si>
  <si>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</si>
  <si>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</si>
  <si>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</si>
  <si>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</si>
  <si>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</si>
  <si>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</si>
  <si>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</si>
  <si>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</si>
  <si>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</si>
  <si>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</si>
  <si>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</si>
  <si>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</si>
  <si>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</si>
  <si>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</si>
  <si>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</si>
  <si>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</si>
  <si>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</si>
  <si>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</si>
  <si>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</si>
  <si>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FONTE: SIAFEM E SIGEO 2023</t>
  </si>
  <si>
    <t>MÊS: JUNHO/2023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</si>
</sst>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4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D1" sqref="D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41</v>
      </c>
      <c r="E6" s="7" t="s">
        <v>39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43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145649746</v>
      </c>
      <c r="E8" s="29">
        <f>E9+E14</f>
        <v>167174189</v>
      </c>
      <c r="F8" s="29">
        <f>F9+F14</f>
        <v>13534047.699999999</v>
      </c>
      <c r="G8" s="29">
        <f>G9+G14</f>
        <v>91153363.280000001</v>
      </c>
      <c r="H8" s="42">
        <f>ROUND(G8/E8,3)*1</f>
        <v>0.54500000000000004</v>
      </c>
      <c r="I8" s="29">
        <f>I9+I14</f>
        <v>62486778.019999996</v>
      </c>
      <c r="J8" s="29">
        <f>J9+J14</f>
        <v>53636783.25</v>
      </c>
      <c r="K8" s="44">
        <f>ROUND(J8/E8,3)*1</f>
        <v>0.32100000000000001</v>
      </c>
      <c r="L8" s="29">
        <f>L9+L14</f>
        <v>47728137.829999998</v>
      </c>
      <c r="M8" s="44">
        <f>ROUND(L8/E8,3)*1</f>
        <v>0.28499999999999998</v>
      </c>
      <c r="N8" s="29">
        <f>N9+N14</f>
        <v>10635870.58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71149174</v>
      </c>
      <c r="E9" s="30">
        <f>SUM(E10:E13)</f>
        <v>71149174</v>
      </c>
      <c r="F9" s="30">
        <f>SUM(F10:F13)</f>
        <v>0</v>
      </c>
      <c r="G9" s="30">
        <f>SUM(G10:G13)</f>
        <v>32816072.600000001</v>
      </c>
      <c r="H9" s="43">
        <f>ROUND(G9/E9,3)*1</f>
        <v>0.46100000000000002</v>
      </c>
      <c r="I9" s="30">
        <f>SUM(I10:I13)</f>
        <v>38333101.399999999</v>
      </c>
      <c r="J9" s="30">
        <f>SUM(J10:J13)</f>
        <v>32802561.119999997</v>
      </c>
      <c r="K9" s="43">
        <f>ROUND(J9/E9,3)*1</f>
        <v>0.46100000000000002</v>
      </c>
      <c r="L9" s="30">
        <f>SUM(L10:L13)</f>
        <v>28370968.359999999</v>
      </c>
      <c r="M9" s="46">
        <f>ROUND(L9/E9,3)*1</f>
        <v>0.39900000000000002</v>
      </c>
      <c r="N9" s="30">
        <f>SUM(N10:N13)</f>
        <v>4803889.1899999995</v>
      </c>
    </row>
    <row r="10" spans="1:14" ht="20.100000000000001" customHeight="1" x14ac:dyDescent="0.2">
      <c r="A10" s="15"/>
      <c r="B10" s="19"/>
      <c r="C10" s="20" t="s">
        <v>12</v>
      </c>
      <c r="D10" s="31">
        <v>254191</v>
      </c>
      <c r="E10" s="31">
        <v>254191</v>
      </c>
      <c r="F10" s="31">
        <v>0</v>
      </c>
      <c r="G10" s="32">
        <v>120630.98</v>
      </c>
      <c r="H10" s="40">
        <f>ROUND(G10/E10,3)*1</f>
        <v>0.47499999999999998</v>
      </c>
      <c r="I10" s="33">
        <f>E10-G10-F10</f>
        <v>133560.02000000002</v>
      </c>
      <c r="J10" s="34">
        <v>120630.98</v>
      </c>
      <c r="K10" s="45">
        <f>ROUND(J10/E10,3)*1</f>
        <v>0.47499999999999998</v>
      </c>
      <c r="L10" s="35">
        <v>99678.15</v>
      </c>
      <c r="M10" s="48">
        <f>ROUND(L10/E10,3)*1</f>
        <v>0.39200000000000002</v>
      </c>
      <c r="N10" s="36">
        <v>18611.96</v>
      </c>
    </row>
    <row r="11" spans="1:14" ht="20.100000000000001" customHeight="1" x14ac:dyDescent="0.2">
      <c r="A11" s="15"/>
      <c r="B11" s="19"/>
      <c r="C11" s="20" t="s">
        <v>13</v>
      </c>
      <c r="D11" s="31">
        <v>53517081</v>
      </c>
      <c r="E11" s="31">
        <v>53517081</v>
      </c>
      <c r="F11" s="31">
        <v>0</v>
      </c>
      <c r="G11" s="32">
        <v>25091127.539999999</v>
      </c>
      <c r="H11" s="40">
        <f t="shared" ref="H11:H27" si="0">ROUND(G11/E11,3)*1</f>
        <v>0.46899999999999997</v>
      </c>
      <c r="I11" s="33">
        <f t="shared" ref="I11:I27" si="1">E11-G11-F11</f>
        <v>28425953.460000001</v>
      </c>
      <c r="J11" s="34">
        <v>25091127.539999999</v>
      </c>
      <c r="K11" s="45">
        <f t="shared" ref="K11:K27" si="2">ROUND(J11/E11,3)*1</f>
        <v>0.46899999999999997</v>
      </c>
      <c r="L11" s="35">
        <v>21930706.890000001</v>
      </c>
      <c r="M11" s="48">
        <f t="shared" ref="M11:M27" si="3">ROUND(L11/E11,3)*1</f>
        <v>0.41</v>
      </c>
      <c r="N11" s="36">
        <v>3426021.34</v>
      </c>
    </row>
    <row r="12" spans="1:14" ht="20.100000000000001" customHeight="1" x14ac:dyDescent="0.2">
      <c r="A12" s="15"/>
      <c r="B12" s="19"/>
      <c r="C12" s="20" t="s">
        <v>14</v>
      </c>
      <c r="D12" s="31">
        <v>17289912</v>
      </c>
      <c r="E12" s="31">
        <v>17289912</v>
      </c>
      <c r="F12" s="31">
        <v>0</v>
      </c>
      <c r="G12" s="32">
        <v>7580387.4000000004</v>
      </c>
      <c r="H12" s="40">
        <f t="shared" si="0"/>
        <v>0.438</v>
      </c>
      <c r="I12" s="33">
        <f t="shared" si="1"/>
        <v>9709524.5999999996</v>
      </c>
      <c r="J12" s="37">
        <v>7566875.9199999999</v>
      </c>
      <c r="K12" s="45">
        <f t="shared" si="2"/>
        <v>0.438</v>
      </c>
      <c r="L12" s="38">
        <v>6322118.9000000004</v>
      </c>
      <c r="M12" s="48">
        <f t="shared" si="3"/>
        <v>0.36599999999999999</v>
      </c>
      <c r="N12" s="33">
        <v>1354114.4</v>
      </c>
    </row>
    <row r="13" spans="1:14" ht="20.100000000000001" customHeight="1" x14ac:dyDescent="0.2">
      <c r="A13" s="15"/>
      <c r="B13" s="21"/>
      <c r="C13" s="20" t="s">
        <v>36</v>
      </c>
      <c r="D13" s="31">
        <v>87990</v>
      </c>
      <c r="E13" s="31">
        <v>87990</v>
      </c>
      <c r="F13" s="31">
        <v>0</v>
      </c>
      <c r="G13" s="32">
        <v>23926.68</v>
      </c>
      <c r="H13" s="40">
        <f t="shared" si="0"/>
        <v>0.27200000000000002</v>
      </c>
      <c r="I13" s="33">
        <f t="shared" si="1"/>
        <v>64063.32</v>
      </c>
      <c r="J13" s="37">
        <v>23926.68</v>
      </c>
      <c r="K13" s="45">
        <f t="shared" si="2"/>
        <v>0.27200000000000002</v>
      </c>
      <c r="L13" s="38">
        <v>18464.419999999998</v>
      </c>
      <c r="M13" s="48">
        <f t="shared" si="3"/>
        <v>0.21</v>
      </c>
      <c r="N13" s="33">
        <v>5141.49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74500572</v>
      </c>
      <c r="E14" s="30">
        <f>SUM(E15:E27)</f>
        <v>96025015</v>
      </c>
      <c r="F14" s="30">
        <f>SUM(F15:F27)</f>
        <v>13534047.699999999</v>
      </c>
      <c r="G14" s="30">
        <f>SUM(G15:G27)</f>
        <v>58337290.680000007</v>
      </c>
      <c r="H14" s="43">
        <f>ROUND(G14/E14,3)*1</f>
        <v>0.60799999999999998</v>
      </c>
      <c r="I14" s="30">
        <f>SUM(I15:I27)</f>
        <v>24153676.620000001</v>
      </c>
      <c r="J14" s="30">
        <f>SUM(J15:J27)</f>
        <v>20834222.129999999</v>
      </c>
      <c r="K14" s="43">
        <f>ROUND(J14/E14,3)*1</f>
        <v>0.217</v>
      </c>
      <c r="L14" s="30">
        <f>SUM(L15:L27)</f>
        <v>19357169.469999999</v>
      </c>
      <c r="M14" s="46">
        <f>ROUND(L14/E14,3)*1</f>
        <v>0.20200000000000001</v>
      </c>
      <c r="N14" s="30">
        <f>SUM(N15:N27)</f>
        <v>5831981.3900000006</v>
      </c>
    </row>
    <row r="15" spans="1:14" ht="20.100000000000001" customHeight="1" x14ac:dyDescent="0.2">
      <c r="A15" s="15"/>
      <c r="B15" s="19"/>
      <c r="C15" s="20" t="s">
        <v>16</v>
      </c>
      <c r="D15" s="31">
        <v>7367000</v>
      </c>
      <c r="E15" s="31">
        <v>6443000</v>
      </c>
      <c r="F15" s="31">
        <v>0</v>
      </c>
      <c r="G15" s="32">
        <v>1980084.96</v>
      </c>
      <c r="H15" s="40">
        <f t="shared" si="0"/>
        <v>0.307</v>
      </c>
      <c r="I15" s="33">
        <f t="shared" si="1"/>
        <v>4462915.04</v>
      </c>
      <c r="J15" s="37">
        <v>1980084.96</v>
      </c>
      <c r="K15" s="45">
        <f t="shared" si="2"/>
        <v>0.307</v>
      </c>
      <c r="L15" s="38">
        <v>1980084.96</v>
      </c>
      <c r="M15" s="48">
        <f t="shared" si="3"/>
        <v>0.307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360000</v>
      </c>
      <c r="E16" s="31">
        <v>360000</v>
      </c>
      <c r="F16" s="31">
        <v>0</v>
      </c>
      <c r="G16" s="32">
        <v>131681.31</v>
      </c>
      <c r="H16" s="40">
        <f t="shared" si="0"/>
        <v>0.36599999999999999</v>
      </c>
      <c r="I16" s="33">
        <f t="shared" si="1"/>
        <v>228318.69</v>
      </c>
      <c r="J16" s="37">
        <v>131681.31</v>
      </c>
      <c r="K16" s="45">
        <f t="shared" si="2"/>
        <v>0.36599999999999999</v>
      </c>
      <c r="L16" s="38">
        <v>111528.05</v>
      </c>
      <c r="M16" s="48">
        <f t="shared" si="3"/>
        <v>0.31</v>
      </c>
      <c r="N16" s="33">
        <v>25062.32</v>
      </c>
    </row>
    <row r="17" spans="1:14" ht="20.100000000000001" customHeight="1" x14ac:dyDescent="0.2">
      <c r="A17" s="15"/>
      <c r="B17" s="19"/>
      <c r="C17" s="20" t="s">
        <v>18</v>
      </c>
      <c r="D17" s="31">
        <v>2254000</v>
      </c>
      <c r="E17" s="31">
        <v>2254000</v>
      </c>
      <c r="F17" s="31">
        <v>0</v>
      </c>
      <c r="G17" s="32">
        <v>429472.06</v>
      </c>
      <c r="H17" s="40">
        <f t="shared" si="0"/>
        <v>0.191</v>
      </c>
      <c r="I17" s="33">
        <f t="shared" si="1"/>
        <v>1824527.94</v>
      </c>
      <c r="J17" s="37">
        <v>428475.1</v>
      </c>
      <c r="K17" s="45">
        <f t="shared" si="2"/>
        <v>0.19</v>
      </c>
      <c r="L17" s="38">
        <v>428475.1</v>
      </c>
      <c r="M17" s="48">
        <f t="shared" si="3"/>
        <v>0.19</v>
      </c>
      <c r="N17" s="33">
        <v>37962.449999999997</v>
      </c>
    </row>
    <row r="18" spans="1:14" ht="20.100000000000001" customHeight="1" x14ac:dyDescent="0.2">
      <c r="A18" s="15"/>
      <c r="B18" s="19"/>
      <c r="C18" s="20" t="s">
        <v>19</v>
      </c>
      <c r="D18" s="31">
        <v>470080</v>
      </c>
      <c r="E18" s="31">
        <v>670080</v>
      </c>
      <c r="F18" s="31">
        <v>57059.66</v>
      </c>
      <c r="G18" s="32">
        <v>113952.8</v>
      </c>
      <c r="H18" s="40">
        <f t="shared" si="0"/>
        <v>0.17</v>
      </c>
      <c r="I18" s="33">
        <f t="shared" si="1"/>
        <v>499067.53999999992</v>
      </c>
      <c r="J18" s="37">
        <v>110347.69</v>
      </c>
      <c r="K18" s="45">
        <f t="shared" si="2"/>
        <v>0.16500000000000001</v>
      </c>
      <c r="L18" s="38">
        <v>75197.69</v>
      </c>
      <c r="M18" s="48">
        <f t="shared" si="3"/>
        <v>0.112</v>
      </c>
      <c r="N18" s="33">
        <v>27005.74</v>
      </c>
    </row>
    <row r="19" spans="1:14" ht="20.100000000000001" customHeight="1" x14ac:dyDescent="0.2">
      <c r="A19" s="15"/>
      <c r="B19" s="19"/>
      <c r="C19" s="20" t="s">
        <v>20</v>
      </c>
      <c r="D19" s="31">
        <v>4269000</v>
      </c>
      <c r="E19" s="31">
        <v>4269000</v>
      </c>
      <c r="F19" s="31">
        <v>0</v>
      </c>
      <c r="G19" s="32">
        <v>3210428.73</v>
      </c>
      <c r="H19" s="40">
        <f t="shared" si="0"/>
        <v>0.752</v>
      </c>
      <c r="I19" s="33">
        <f t="shared" si="1"/>
        <v>1058571.27</v>
      </c>
      <c r="J19" s="37">
        <v>1312010.1000000001</v>
      </c>
      <c r="K19" s="45">
        <f t="shared" si="2"/>
        <v>0.307</v>
      </c>
      <c r="L19" s="38">
        <v>1055406.6200000001</v>
      </c>
      <c r="M19" s="48">
        <f t="shared" si="3"/>
        <v>0.247</v>
      </c>
      <c r="N19" s="33">
        <v>479252.68</v>
      </c>
    </row>
    <row r="20" spans="1:14" ht="20.100000000000001" customHeight="1" x14ac:dyDescent="0.2">
      <c r="A20" s="15"/>
      <c r="B20" s="19"/>
      <c r="C20" s="20" t="s">
        <v>21</v>
      </c>
      <c r="D20" s="31">
        <v>134000</v>
      </c>
      <c r="E20" s="31">
        <v>395000</v>
      </c>
      <c r="F20" s="31">
        <v>0</v>
      </c>
      <c r="G20" s="32">
        <v>208242.78</v>
      </c>
      <c r="H20" s="40">
        <f t="shared" si="0"/>
        <v>0.52700000000000002</v>
      </c>
      <c r="I20" s="33">
        <f t="shared" si="1"/>
        <v>186757.22</v>
      </c>
      <c r="J20" s="37">
        <v>122839.58</v>
      </c>
      <c r="K20" s="45">
        <f t="shared" si="2"/>
        <v>0.311</v>
      </c>
      <c r="L20" s="38">
        <v>121734.94</v>
      </c>
      <c r="M20" s="48">
        <f t="shared" si="3"/>
        <v>0.308</v>
      </c>
      <c r="N20" s="33">
        <v>33815.230000000003</v>
      </c>
    </row>
    <row r="21" spans="1:14" ht="20.100000000000001" customHeight="1" x14ac:dyDescent="0.2">
      <c r="A21" s="15"/>
      <c r="B21" s="19"/>
      <c r="C21" s="20" t="s">
        <v>33</v>
      </c>
      <c r="D21" s="31">
        <v>5006000</v>
      </c>
      <c r="E21" s="31">
        <v>5006000</v>
      </c>
      <c r="F21" s="31">
        <v>0</v>
      </c>
      <c r="G21" s="32">
        <v>4628642.3099999996</v>
      </c>
      <c r="H21" s="40">
        <f t="shared" si="0"/>
        <v>0.92500000000000004</v>
      </c>
      <c r="I21" s="33">
        <f t="shared" si="1"/>
        <v>377357.69000000041</v>
      </c>
      <c r="J21" s="37">
        <v>1842013.88</v>
      </c>
      <c r="K21" s="45">
        <f t="shared" si="2"/>
        <v>0.36799999999999999</v>
      </c>
      <c r="L21" s="38">
        <v>1526520.57</v>
      </c>
      <c r="M21" s="48">
        <f t="shared" si="3"/>
        <v>0.30499999999999999</v>
      </c>
      <c r="N21" s="33">
        <v>715856.4</v>
      </c>
    </row>
    <row r="22" spans="1:14" ht="20.100000000000001" customHeight="1" x14ac:dyDescent="0.2">
      <c r="A22" s="15"/>
      <c r="B22" s="19"/>
      <c r="C22" s="20" t="s">
        <v>34</v>
      </c>
      <c r="D22" s="31">
        <v>28865000</v>
      </c>
      <c r="E22" s="31">
        <v>32743394</v>
      </c>
      <c r="F22" s="31">
        <v>8301275.71</v>
      </c>
      <c r="G22" s="32">
        <v>18034709.760000002</v>
      </c>
      <c r="H22" s="40">
        <f t="shared" si="0"/>
        <v>0.55100000000000005</v>
      </c>
      <c r="I22" s="33">
        <f t="shared" si="1"/>
        <v>6407408.5299999984</v>
      </c>
      <c r="J22" s="37">
        <v>6520418.7199999997</v>
      </c>
      <c r="K22" s="45">
        <f t="shared" si="2"/>
        <v>0.19900000000000001</v>
      </c>
      <c r="L22" s="38">
        <v>5782384.7300000004</v>
      </c>
      <c r="M22" s="48">
        <f t="shared" si="3"/>
        <v>0.17699999999999999</v>
      </c>
      <c r="N22" s="33">
        <v>2042425.84</v>
      </c>
    </row>
    <row r="23" spans="1:14" ht="20.100000000000001" customHeight="1" x14ac:dyDescent="0.2">
      <c r="A23" s="15"/>
      <c r="B23" s="19"/>
      <c r="C23" s="20" t="s">
        <v>38</v>
      </c>
      <c r="D23" s="31">
        <v>23414000</v>
      </c>
      <c r="E23" s="31">
        <v>40599049</v>
      </c>
      <c r="F23" s="31">
        <v>5175712.33</v>
      </c>
      <c r="G23" s="32">
        <v>27249419.41</v>
      </c>
      <c r="H23" s="40">
        <f t="shared" si="0"/>
        <v>0.67100000000000004</v>
      </c>
      <c r="I23" s="33">
        <f t="shared" si="1"/>
        <v>8173917.2599999998</v>
      </c>
      <c r="J23" s="37">
        <v>6721003.0899999999</v>
      </c>
      <c r="K23" s="45">
        <f t="shared" si="2"/>
        <v>0.16600000000000001</v>
      </c>
      <c r="L23" s="38">
        <v>6681618.8499999996</v>
      </c>
      <c r="M23" s="48">
        <f t="shared" si="3"/>
        <v>0.16500000000000001</v>
      </c>
      <c r="N23" s="33">
        <v>2322870.79</v>
      </c>
    </row>
    <row r="24" spans="1:14" ht="20.100000000000001" customHeight="1" x14ac:dyDescent="0.2">
      <c r="A24" s="15"/>
      <c r="B24" s="19"/>
      <c r="C24" s="20" t="s">
        <v>22</v>
      </c>
      <c r="D24" s="31">
        <v>711492</v>
      </c>
      <c r="E24" s="31">
        <v>711492</v>
      </c>
      <c r="F24" s="31">
        <v>0</v>
      </c>
      <c r="G24" s="32">
        <v>224275.95</v>
      </c>
      <c r="H24" s="40">
        <f t="shared" si="0"/>
        <v>0.315</v>
      </c>
      <c r="I24" s="33">
        <f t="shared" si="1"/>
        <v>487216.05</v>
      </c>
      <c r="J24" s="37">
        <v>224275.95</v>
      </c>
      <c r="K24" s="45">
        <f t="shared" si="2"/>
        <v>0.315</v>
      </c>
      <c r="L24" s="38">
        <v>186290.1</v>
      </c>
      <c r="M24" s="48">
        <f t="shared" si="3"/>
        <v>0.26200000000000001</v>
      </c>
      <c r="N24" s="33">
        <v>73401.39</v>
      </c>
    </row>
    <row r="25" spans="1:14" ht="20.100000000000001" customHeight="1" x14ac:dyDescent="0.2">
      <c r="A25" s="15"/>
      <c r="B25" s="19"/>
      <c r="C25" s="20" t="s">
        <v>23</v>
      </c>
      <c r="D25" s="31">
        <v>1538000</v>
      </c>
      <c r="E25" s="31">
        <v>1538000</v>
      </c>
      <c r="F25" s="31">
        <v>0</v>
      </c>
      <c r="G25" s="32">
        <v>1143828.1200000001</v>
      </c>
      <c r="H25" s="40">
        <f t="shared" si="0"/>
        <v>0.74399999999999999</v>
      </c>
      <c r="I25" s="33">
        <f t="shared" si="1"/>
        <v>394171.87999999989</v>
      </c>
      <c r="J25" s="37">
        <v>463711.05</v>
      </c>
      <c r="K25" s="45">
        <f t="shared" si="2"/>
        <v>0.30199999999999999</v>
      </c>
      <c r="L25" s="38">
        <v>431395.36</v>
      </c>
      <c r="M25" s="48">
        <f t="shared" si="3"/>
        <v>0.28000000000000003</v>
      </c>
      <c r="N25" s="33">
        <v>72435.570000000007</v>
      </c>
    </row>
    <row r="26" spans="1:14" ht="20.100000000000001" customHeight="1" x14ac:dyDescent="0.2">
      <c r="A26" s="15"/>
      <c r="B26" s="19"/>
      <c r="C26" s="20" t="s">
        <v>37</v>
      </c>
      <c r="D26" s="31">
        <v>50000</v>
      </c>
      <c r="E26" s="31">
        <v>974000</v>
      </c>
      <c r="F26" s="31">
        <v>0</v>
      </c>
      <c r="G26" s="32">
        <v>972307.36</v>
      </c>
      <c r="H26" s="40">
        <f t="shared" si="0"/>
        <v>0.998</v>
      </c>
      <c r="I26" s="33">
        <f t="shared" si="1"/>
        <v>1692.640000000014</v>
      </c>
      <c r="J26" s="37">
        <v>972307.36</v>
      </c>
      <c r="K26" s="45">
        <f t="shared" si="2"/>
        <v>0.998</v>
      </c>
      <c r="L26" s="38">
        <v>972307.36</v>
      </c>
      <c r="M26" s="48">
        <f t="shared" si="3"/>
        <v>0.998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62000</v>
      </c>
      <c r="E27" s="31">
        <v>62000</v>
      </c>
      <c r="F27" s="31">
        <v>0</v>
      </c>
      <c r="G27" s="32">
        <v>10245.129999999999</v>
      </c>
      <c r="H27" s="40">
        <f t="shared" si="0"/>
        <v>0.16500000000000001</v>
      </c>
      <c r="I27" s="33">
        <f t="shared" si="1"/>
        <v>51754.87</v>
      </c>
      <c r="J27" s="37">
        <v>5053.34</v>
      </c>
      <c r="K27" s="45">
        <f t="shared" si="2"/>
        <v>8.2000000000000003E-2</v>
      </c>
      <c r="L27" s="38">
        <v>4225.1400000000003</v>
      </c>
      <c r="M27" s="48">
        <f t="shared" si="3"/>
        <v>6.8000000000000005E-2</v>
      </c>
      <c r="N27" s="33">
        <v>1892.98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39342552</v>
      </c>
      <c r="E28" s="29">
        <f>E29</f>
        <v>39342552</v>
      </c>
      <c r="F28" s="29">
        <f>F29</f>
        <v>135000</v>
      </c>
      <c r="G28" s="29">
        <f>G29</f>
        <v>14095.6</v>
      </c>
      <c r="H28" s="42">
        <f t="shared" ref="H28:H33" si="4">ROUND(G28/E28,3)*1</f>
        <v>0</v>
      </c>
      <c r="I28" s="29">
        <f>I29</f>
        <v>39193456.399999999</v>
      </c>
      <c r="J28" s="29">
        <f>J29</f>
        <v>7445.6</v>
      </c>
      <c r="K28" s="44">
        <f t="shared" ref="K28:K33" si="5">ROUND(J28/E28,3)*1</f>
        <v>0</v>
      </c>
      <c r="L28" s="29">
        <f>L29</f>
        <v>7445.6</v>
      </c>
      <c r="M28" s="44">
        <f t="shared" ref="M28:M33" si="6">ROUND(L28/E28,3)*1</f>
        <v>0</v>
      </c>
      <c r="N28" s="29">
        <f>N29</f>
        <v>6729919.3399999999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39342552</v>
      </c>
      <c r="E29" s="30">
        <f>SUM(E30+E31+E32)</f>
        <v>39342552</v>
      </c>
      <c r="F29" s="30">
        <f>SUM(F30+F31+F32)</f>
        <v>135000</v>
      </c>
      <c r="G29" s="30">
        <f>SUM(G30+G31+G32)</f>
        <v>14095.6</v>
      </c>
      <c r="H29" s="43">
        <f t="shared" si="4"/>
        <v>0</v>
      </c>
      <c r="I29" s="30">
        <f>SUM(I30+I31+I32)</f>
        <v>39193456.399999999</v>
      </c>
      <c r="J29" s="30">
        <f>SUM(J30+J31+J32)</f>
        <v>7445.6</v>
      </c>
      <c r="K29" s="46">
        <f t="shared" si="5"/>
        <v>0</v>
      </c>
      <c r="L29" s="30">
        <f>SUM(L30+L31+L32)</f>
        <v>7445.6</v>
      </c>
      <c r="M29" s="46">
        <f t="shared" si="6"/>
        <v>0</v>
      </c>
      <c r="N29" s="30">
        <f>SUM(N30+N31+N32)</f>
        <v>6729919.3399999999</v>
      </c>
    </row>
    <row r="30" spans="1:14" ht="20.100000000000001" customHeight="1" x14ac:dyDescent="0.2">
      <c r="A30" s="15"/>
      <c r="B30" s="50"/>
      <c r="C30" s="20" t="s">
        <v>42</v>
      </c>
      <c r="D30" s="31">
        <v>0</v>
      </c>
      <c r="E30" s="31">
        <v>0</v>
      </c>
      <c r="F30" s="31">
        <v>0</v>
      </c>
      <c r="G30" s="32">
        <v>0</v>
      </c>
      <c r="H30" s="40">
        <v>0</v>
      </c>
      <c r="I30" s="33">
        <f>E30-G30-F30</f>
        <v>0</v>
      </c>
      <c r="J30" s="37">
        <v>0</v>
      </c>
      <c r="K30" s="45">
        <v>0</v>
      </c>
      <c r="L30" s="38">
        <v>0</v>
      </c>
      <c r="M30" s="48">
        <v>0</v>
      </c>
      <c r="N30" s="33">
        <v>6729919.3399999999</v>
      </c>
    </row>
    <row r="31" spans="1:14" ht="20.100000000000001" customHeight="1" x14ac:dyDescent="0.2">
      <c r="A31" s="15"/>
      <c r="B31" s="50"/>
      <c r="C31" s="20" t="s">
        <v>26</v>
      </c>
      <c r="D31" s="31">
        <v>34477640</v>
      </c>
      <c r="E31" s="31">
        <v>34477640</v>
      </c>
      <c r="F31" s="31">
        <v>135000</v>
      </c>
      <c r="G31" s="32">
        <v>14095.6</v>
      </c>
      <c r="H31" s="40">
        <v>0</v>
      </c>
      <c r="I31" s="33">
        <f>E31-G31-F31</f>
        <v>34328544.399999999</v>
      </c>
      <c r="J31" s="37">
        <v>7445.6</v>
      </c>
      <c r="K31" s="45">
        <v>0</v>
      </c>
      <c r="L31" s="38">
        <v>7445.6</v>
      </c>
      <c r="M31" s="48">
        <f t="shared" si="6"/>
        <v>0</v>
      </c>
      <c r="N31" s="33">
        <v>0</v>
      </c>
    </row>
    <row r="32" spans="1:14" ht="20.100000000000001" customHeight="1" x14ac:dyDescent="0.2">
      <c r="A32" s="23"/>
      <c r="B32" s="51"/>
      <c r="C32" s="20" t="s">
        <v>40</v>
      </c>
      <c r="D32" s="31">
        <v>4864912</v>
      </c>
      <c r="E32" s="31">
        <v>4864912</v>
      </c>
      <c r="F32" s="31">
        <v>0</v>
      </c>
      <c r="G32" s="32">
        <v>0</v>
      </c>
      <c r="H32" s="40">
        <f t="shared" si="4"/>
        <v>0</v>
      </c>
      <c r="I32" s="33">
        <f>E32-G32-F32</f>
        <v>4864912</v>
      </c>
      <c r="J32" s="37">
        <v>0</v>
      </c>
      <c r="K32" s="45">
        <f t="shared" si="5"/>
        <v>0</v>
      </c>
      <c r="L32" s="38">
        <v>0</v>
      </c>
      <c r="M32" s="48">
        <f t="shared" si="6"/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184992298</v>
      </c>
      <c r="E33" s="39">
        <f>E8+E28</f>
        <v>206516741</v>
      </c>
      <c r="F33" s="39">
        <f>F8+F28</f>
        <v>13669047.699999999</v>
      </c>
      <c r="G33" s="39">
        <f>G8+G28</f>
        <v>91167458.879999995</v>
      </c>
      <c r="H33" s="41">
        <f t="shared" si="4"/>
        <v>0.441</v>
      </c>
      <c r="I33" s="39">
        <f>I8+I28</f>
        <v>101680234.41999999</v>
      </c>
      <c r="J33" s="39">
        <f>J8+J28</f>
        <v>53644228.850000001</v>
      </c>
      <c r="K33" s="47">
        <f t="shared" si="5"/>
        <v>0.26</v>
      </c>
      <c r="L33" s="39">
        <f>L8+L28</f>
        <v>47735583.43</v>
      </c>
      <c r="M33" s="47">
        <f t="shared" si="6"/>
        <v>0.23100000000000001</v>
      </c>
      <c r="N33" s="39">
        <f>N8+N28</f>
        <v>17365789.920000002</v>
      </c>
    </row>
    <row r="34" spans="1:14" x14ac:dyDescent="0.2">
      <c r="A34" s="28" t="s">
        <v>44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2023-08-01T16:55:44Z</dcterms:modified>
</cp:coreProperties>
</file>