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 tabRatio="326"/>
  </bookViews>
  <sheets>
    <sheet name="RECEITAS BASE SIR" sheetId="1" r:id="rId1"/>
  </sheets>
  <definedNames>
    <definedName name="_xlnm.Print_Area" localSheetId="0">'RECEITAS BASE SIR'!$A$1:$T$122</definedName>
    <definedName name="Excel_BuiltIn_Print_Area_1_1">'RECEITAS BASE SIR'!$A$1:$Q$90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H45" i="1" l="1"/>
  <c r="H118" i="1"/>
  <c r="H122" i="1"/>
  <c r="J122" i="1"/>
  <c r="K122" i="1"/>
  <c r="L122" i="1"/>
  <c r="M122" i="1"/>
  <c r="N122" i="1"/>
  <c r="O122" i="1"/>
  <c r="Q67" i="1"/>
  <c r="R67" i="1"/>
  <c r="T67" i="1"/>
  <c r="G122" i="1"/>
  <c r="P45" i="1"/>
  <c r="P118" i="1"/>
  <c r="O45" i="1"/>
  <c r="O118" i="1"/>
  <c r="N45" i="1"/>
  <c r="M45" i="1"/>
  <c r="M118" i="1"/>
  <c r="L45" i="1"/>
  <c r="L118" i="1"/>
  <c r="K45" i="1"/>
  <c r="K118" i="1"/>
  <c r="J45" i="1"/>
  <c r="I45" i="1"/>
  <c r="I91" i="1"/>
  <c r="G45" i="1"/>
  <c r="G46" i="1"/>
  <c r="G47" i="1"/>
  <c r="J46" i="1"/>
  <c r="J47" i="1"/>
  <c r="N91" i="1"/>
  <c r="F45" i="1"/>
  <c r="F118" i="1"/>
  <c r="F122" i="1"/>
  <c r="E45" i="1"/>
  <c r="E118" i="1"/>
  <c r="E122" i="1"/>
  <c r="Q38" i="1"/>
  <c r="R38" i="1"/>
  <c r="T38" i="1"/>
  <c r="Q32" i="1"/>
  <c r="R32" i="1"/>
  <c r="T32" i="1"/>
  <c r="Q30" i="1"/>
  <c r="R30" i="1"/>
  <c r="T30" i="1"/>
  <c r="Q24" i="1"/>
  <c r="Q95" i="1"/>
  <c r="R42" i="1"/>
  <c r="T42" i="1"/>
  <c r="Q20" i="1"/>
  <c r="R20" i="1"/>
  <c r="T20" i="1"/>
  <c r="Q51" i="1"/>
  <c r="R51" i="1"/>
  <c r="I116" i="1"/>
  <c r="Q18" i="1"/>
  <c r="Q12" i="1"/>
  <c r="R12" i="1"/>
  <c r="T12" i="1"/>
  <c r="Q61" i="1"/>
  <c r="R61" i="1"/>
  <c r="T61" i="1"/>
  <c r="I46" i="1"/>
  <c r="I47" i="1"/>
  <c r="T44" i="1"/>
  <c r="T46" i="1"/>
  <c r="T47" i="1"/>
  <c r="T71" i="1"/>
  <c r="T89" i="1"/>
  <c r="E90" i="1"/>
  <c r="R120" i="1"/>
  <c r="Q36" i="1"/>
  <c r="R36" i="1"/>
  <c r="T36" i="1"/>
  <c r="O90" i="1"/>
  <c r="Q57" i="1"/>
  <c r="Q90" i="1"/>
  <c r="Q59" i="1"/>
  <c r="R59" i="1"/>
  <c r="T59" i="1"/>
  <c r="F90" i="1"/>
  <c r="G90" i="1"/>
  <c r="H90" i="1"/>
  <c r="I90" i="1"/>
  <c r="J90" i="1"/>
  <c r="J91" i="1"/>
  <c r="L90" i="1"/>
  <c r="M90" i="1"/>
  <c r="N90" i="1"/>
  <c r="P90" i="1"/>
  <c r="Q69" i="1"/>
  <c r="R69" i="1"/>
  <c r="T69" i="1"/>
  <c r="Q81" i="1"/>
  <c r="R81" i="1"/>
  <c r="T81" i="1"/>
  <c r="Q79" i="1"/>
  <c r="R79" i="1"/>
  <c r="T79" i="1"/>
  <c r="Q75" i="1"/>
  <c r="R75" i="1"/>
  <c r="T75" i="1"/>
  <c r="K90" i="1"/>
  <c r="Q73" i="1"/>
  <c r="Q71" i="1"/>
  <c r="Q63" i="1"/>
  <c r="R63" i="1"/>
  <c r="T63" i="1"/>
  <c r="Q65" i="1"/>
  <c r="R65" i="1"/>
  <c r="T65" i="1"/>
  <c r="Q10" i="1"/>
  <c r="R10" i="1"/>
  <c r="Q55" i="1"/>
  <c r="R55" i="1"/>
  <c r="T55" i="1"/>
  <c r="Q14" i="1"/>
  <c r="R14" i="1"/>
  <c r="T14" i="1"/>
  <c r="Q16" i="1"/>
  <c r="Q26" i="1"/>
  <c r="R26" i="1"/>
  <c r="T26" i="1"/>
  <c r="Q28" i="1"/>
  <c r="R28" i="1"/>
  <c r="T28" i="1"/>
  <c r="Q34" i="1"/>
  <c r="R34" i="1"/>
  <c r="T34" i="1"/>
  <c r="Q40" i="1"/>
  <c r="R40" i="1"/>
  <c r="T40" i="1"/>
  <c r="Q77" i="1"/>
  <c r="R77" i="1"/>
  <c r="T77" i="1"/>
  <c r="Q83" i="1"/>
  <c r="R83" i="1"/>
  <c r="T83" i="1"/>
  <c r="Q85" i="1"/>
  <c r="R85" i="1"/>
  <c r="T85" i="1"/>
  <c r="Q87" i="1"/>
  <c r="R87" i="1"/>
  <c r="T87" i="1"/>
  <c r="Q97" i="1"/>
  <c r="Q99" i="1"/>
  <c r="Q101" i="1"/>
  <c r="Q103" i="1"/>
  <c r="Q107" i="1"/>
  <c r="R24" i="1"/>
  <c r="T24" i="1"/>
  <c r="Q109" i="1"/>
  <c r="Q111" i="1"/>
  <c r="Q113" i="1"/>
  <c r="E116" i="1"/>
  <c r="F116" i="1"/>
  <c r="G116" i="1"/>
  <c r="H116" i="1"/>
  <c r="K116" i="1"/>
  <c r="L116" i="1"/>
  <c r="M116" i="1"/>
  <c r="N116" i="1"/>
  <c r="O116" i="1"/>
  <c r="P116" i="1"/>
  <c r="Q22" i="1"/>
  <c r="R22" i="1"/>
  <c r="T22" i="1"/>
  <c r="Q105" i="1"/>
  <c r="J116" i="1"/>
  <c r="O46" i="1"/>
  <c r="O47" i="1"/>
  <c r="P46" i="1"/>
  <c r="P47" i="1"/>
  <c r="J118" i="1"/>
  <c r="E91" i="1"/>
  <c r="O91" i="1"/>
  <c r="M46" i="1"/>
  <c r="M47" i="1"/>
  <c r="M91" i="1"/>
  <c r="L91" i="1"/>
  <c r="K46" i="1"/>
  <c r="K47" i="1"/>
  <c r="K91" i="1"/>
  <c r="L46" i="1"/>
  <c r="L47" i="1"/>
  <c r="N46" i="1"/>
  <c r="N47" i="1"/>
  <c r="N118" i="1"/>
  <c r="P91" i="1"/>
  <c r="E46" i="1"/>
  <c r="E47" i="1"/>
  <c r="F91" i="1"/>
  <c r="F46" i="1"/>
  <c r="F47" i="1"/>
  <c r="G91" i="1"/>
  <c r="G118" i="1"/>
  <c r="R73" i="1"/>
  <c r="T73" i="1"/>
  <c r="Q116" i="1"/>
  <c r="I118" i="1"/>
  <c r="I122" i="1"/>
  <c r="H46" i="1"/>
  <c r="H47" i="1"/>
  <c r="R18" i="1"/>
  <c r="T18" i="1"/>
  <c r="H91" i="1"/>
  <c r="R57" i="1"/>
  <c r="T10" i="1"/>
  <c r="R45" i="1"/>
  <c r="Q45" i="1"/>
  <c r="R90" i="1"/>
  <c r="R118" i="1"/>
  <c r="R122" i="1"/>
  <c r="T57" i="1"/>
  <c r="Q46" i="1"/>
  <c r="Q47" i="1"/>
  <c r="Q118" i="1"/>
  <c r="Q122" i="1"/>
</calcChain>
</file>

<file path=xl/sharedStrings.xml><?xml version="1.0" encoding="utf-8"?>
<sst xmlns="http://schemas.openxmlformats.org/spreadsheetml/2006/main" count="265" uniqueCount="91">
  <si>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</si>
  <si>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</si>
  <si>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</si>
  <si>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</si>
  <si>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</si>
  <si>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</si>
  <si>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</si>
  <si>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</si>
  <si>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</si>
  <si>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</si>
  <si>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</si>
  <si>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</si>
  <si>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</si>
  <si>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</si>
  <si>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</si>
  <si>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</si>
  <si>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</si>
  <si>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FUNDO DE INVESTIMENTO FINANCEIRO - FIF – 171184</t>
  </si>
  <si>
    <t>FUNDO DE INVESTIMENTO FINANCEIRO - FIF – 171185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</si>
  <si>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</si>
  <si>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</si>
  <si>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</si>
  <si>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</si>
  <si>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</si>
  <si>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</si>
  <si>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</si>
  <si>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</si>
  <si>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</si>
  <si>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</si>
  <si>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</si>
  <si>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</si>
  <si>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</si>
  <si>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</si>
  <si>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</si>
  <si>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</si>
  <si>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</si>
  <si>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</si>
  <si>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</si>
  <si>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</si>
  <si>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</si>
  <si>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</si>
  <si>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</si>
  <si>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</si>
  <si>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</si>
  <si>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</si>
  <si>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</si>
  <si>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</si>
  <si>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</si>
  <si>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</si>
  <si>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</si>
  <si>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</si>
  <si>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</si>
  <si>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</si>
  <si>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</si>
  <si>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</si>
  <si>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</si>
  <si>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</si>
  <si>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</si>
  <si>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</si>
  <si>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</si>
  <si>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</si>
  <si>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</si>
  <si>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</si>
  <si>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</si>
  <si>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</si>
  <si>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</si>
  <si>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</si>
  <si>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</si>
  <si>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</si>
  <si>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</si>
  <si>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</si>
  <si>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1990.99.11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</si>
  <si>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</si>
  <si>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</si>
  <si>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</si>
  <si>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</si>
  <si>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</si>
  <si>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</si>
  <si>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</si>
  <si>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</si>
  <si>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Descrição das Receitas Financeiras **</t>
  </si>
  <si>
    <t>** receita oriunda do Tesouro Nacional para atendimento de Convenio</t>
  </si>
  <si>
    <t>DEMONSTRATIVO DA RECEITA ARRECADADA E REALIZAÇÃO DO EXERCÍCIO DE 2023</t>
  </si>
  <si>
    <t>150120001</t>
  </si>
  <si>
    <t>150160001</t>
  </si>
  <si>
    <t>150140001</t>
  </si>
  <si>
    <t>150140008</t>
  </si>
  <si>
    <t>150140007</t>
  </si>
  <si>
    <t>170050235</t>
  </si>
  <si>
    <t>SIAFEM</t>
  </si>
  <si>
    <t>Período de apuração: de 01 janeiro de 2022  a 31 de Março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</si>
</sst>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6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687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zoomScale="80" zoomScaleNormal="80" zoomScaleSheetLayoutView="100" workbookViewId="0">
      <selection activeCell="P119" sqref="P119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20" ht="21" customHeight="1" x14ac:dyDescent="0.2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0" ht="21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0" ht="21" customHeight="1" x14ac:dyDescent="0.2">
      <c r="A4" s="113" t="s">
        <v>82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55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90</v>
      </c>
      <c r="F6" s="24"/>
      <c r="G6" s="26"/>
      <c r="H6" s="26"/>
      <c r="I6" s="32">
        <v>42.86</v>
      </c>
      <c r="J6" s="24"/>
      <c r="K6" s="25" t="s">
        <v>41</v>
      </c>
      <c r="L6" s="24"/>
      <c r="M6" s="24"/>
      <c r="N6" s="25" t="s">
        <v>53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1" t="s">
        <v>44</v>
      </c>
      <c r="B8" s="52" t="s">
        <v>38</v>
      </c>
      <c r="C8" s="53"/>
      <c r="D8" s="54" t="s">
        <v>4</v>
      </c>
      <c r="E8" s="55" t="s">
        <v>5</v>
      </c>
      <c r="F8" s="55" t="s">
        <v>6</v>
      </c>
      <c r="G8" s="55" t="s">
        <v>7</v>
      </c>
      <c r="H8" s="55" t="s">
        <v>8</v>
      </c>
      <c r="I8" s="55" t="s">
        <v>9</v>
      </c>
      <c r="J8" s="55" t="s">
        <v>10</v>
      </c>
      <c r="K8" s="55" t="s">
        <v>11</v>
      </c>
      <c r="L8" s="55" t="s">
        <v>12</v>
      </c>
      <c r="M8" s="55" t="s">
        <v>13</v>
      </c>
      <c r="N8" s="55" t="s">
        <v>14</v>
      </c>
      <c r="O8" s="55" t="s">
        <v>15</v>
      </c>
      <c r="P8" s="55" t="s">
        <v>16</v>
      </c>
      <c r="Q8" s="55" t="s">
        <v>75</v>
      </c>
      <c r="R8" s="55" t="s">
        <v>76</v>
      </c>
    </row>
    <row r="9" spans="1:20" s="2" customFormat="1" ht="14.25" customHeight="1" x14ac:dyDescent="0.2">
      <c r="A9" s="114" t="s">
        <v>40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20"/>
    </row>
    <row r="10" spans="1:20" s="2" customFormat="1" ht="15" customHeight="1" x14ac:dyDescent="0.25">
      <c r="A10" s="28" t="s">
        <v>61</v>
      </c>
      <c r="B10" s="29" t="s">
        <v>17</v>
      </c>
      <c r="C10" s="38">
        <v>445210101</v>
      </c>
      <c r="D10" s="30" t="s">
        <v>83</v>
      </c>
      <c r="E10" s="31">
        <v>941654.36</v>
      </c>
      <c r="F10" s="31">
        <v>795214.74</v>
      </c>
      <c r="G10" s="31">
        <v>1002891.14</v>
      </c>
      <c r="H10" s="31"/>
      <c r="I10" s="31"/>
      <c r="J10" s="31"/>
      <c r="K10" s="31"/>
      <c r="L10" s="31"/>
      <c r="M10" s="31"/>
      <c r="N10" s="31"/>
      <c r="O10" s="31"/>
      <c r="P10" s="31"/>
      <c r="Q10" s="33">
        <f>E10+F10+G10+H10+I10+J10+K10+L10+M10+N10+O10+P10</f>
        <v>2739760.24</v>
      </c>
      <c r="R10" s="33">
        <f>Q10</f>
        <v>2739760.24</v>
      </c>
      <c r="T10" s="95">
        <f>R10/5</f>
        <v>547952.04800000007</v>
      </c>
    </row>
    <row r="11" spans="1:20" s="2" customFormat="1" ht="6" customHeight="1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T11" s="95"/>
    </row>
    <row r="12" spans="1:20" ht="15" customHeight="1" x14ac:dyDescent="0.25">
      <c r="A12" s="28" t="s">
        <v>61</v>
      </c>
      <c r="B12" s="29" t="s">
        <v>17</v>
      </c>
      <c r="C12" s="38">
        <v>445210101</v>
      </c>
      <c r="D12" s="30" t="s">
        <v>85</v>
      </c>
      <c r="E12" s="31">
        <v>376991.22</v>
      </c>
      <c r="F12" s="31">
        <v>310685.36</v>
      </c>
      <c r="G12" s="31">
        <v>398146.86</v>
      </c>
      <c r="H12" s="31"/>
      <c r="I12" s="31"/>
      <c r="J12" s="31"/>
      <c r="K12" s="31"/>
      <c r="L12" s="31"/>
      <c r="M12" s="31"/>
      <c r="N12" s="31"/>
      <c r="O12" s="31"/>
      <c r="P12" s="31"/>
      <c r="Q12" s="33">
        <f>E12+F12+G12+H12+I12+J12+K12+L12+M12+N12+O12+P12</f>
        <v>1085823.44</v>
      </c>
      <c r="R12" s="33">
        <f>Q12</f>
        <v>1085823.44</v>
      </c>
      <c r="T12" s="95">
        <f>R12/5</f>
        <v>217164.68799999999</v>
      </c>
    </row>
    <row r="13" spans="1:20" ht="6" customHeight="1" x14ac:dyDescent="0.25">
      <c r="A13" s="44"/>
      <c r="B13" s="45"/>
      <c r="C13" s="46"/>
      <c r="D13" s="4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9"/>
      <c r="T13" s="95"/>
    </row>
    <row r="14" spans="1:20" ht="15" customHeight="1" x14ac:dyDescent="0.25">
      <c r="A14" s="28" t="s">
        <v>61</v>
      </c>
      <c r="B14" s="29" t="s">
        <v>17</v>
      </c>
      <c r="C14" s="38">
        <v>445210101</v>
      </c>
      <c r="D14" s="30" t="s">
        <v>86</v>
      </c>
      <c r="E14" s="31">
        <v>8633.39</v>
      </c>
      <c r="F14" s="31">
        <v>7252.51</v>
      </c>
      <c r="G14" s="31">
        <v>9179.8799999999992</v>
      </c>
      <c r="H14" s="31"/>
      <c r="I14" s="31"/>
      <c r="J14" s="31"/>
      <c r="K14" s="31"/>
      <c r="L14" s="31"/>
      <c r="M14" s="31"/>
      <c r="N14" s="31"/>
      <c r="O14" s="31"/>
      <c r="P14" s="31"/>
      <c r="Q14" s="33">
        <f>E14+F14+G14+H14+I14+J14+K14+L14+M14+N14+O14+P14</f>
        <v>25065.78</v>
      </c>
      <c r="R14" s="116">
        <f>Q14+Q16</f>
        <v>37186.33</v>
      </c>
      <c r="T14" s="95">
        <f>R14/5</f>
        <v>7437.2660000000005</v>
      </c>
    </row>
    <row r="15" spans="1:20" s="2" customFormat="1" ht="6" customHeight="1" x14ac:dyDescent="0.25">
      <c r="A15" s="44"/>
      <c r="B15" s="45"/>
      <c r="C15" s="46"/>
      <c r="D15" s="4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117"/>
      <c r="T15" s="95"/>
    </row>
    <row r="16" spans="1:20" ht="15" customHeight="1" x14ac:dyDescent="0.25">
      <c r="A16" s="28" t="s">
        <v>61</v>
      </c>
      <c r="B16" s="29" t="s">
        <v>18</v>
      </c>
      <c r="C16" s="38">
        <v>445210101</v>
      </c>
      <c r="D16" s="30" t="s">
        <v>87</v>
      </c>
      <c r="E16" s="31">
        <v>4176.42</v>
      </c>
      <c r="F16" s="31">
        <v>3508.17</v>
      </c>
      <c r="G16" s="31">
        <v>4435.96</v>
      </c>
      <c r="H16" s="31"/>
      <c r="I16" s="31"/>
      <c r="J16" s="31"/>
      <c r="K16" s="31"/>
      <c r="L16" s="31"/>
      <c r="M16" s="31"/>
      <c r="N16" s="31"/>
      <c r="O16" s="31"/>
      <c r="P16" s="31"/>
      <c r="Q16" s="33">
        <f>E16+F16+G16+H16+I16+J16+K16+L16+M16+N16+O16+P16</f>
        <v>12120.55</v>
      </c>
      <c r="R16" s="118"/>
      <c r="T16" s="95"/>
    </row>
    <row r="17" spans="1:22" ht="6" customHeight="1" x14ac:dyDescent="0.25">
      <c r="A17" s="44"/>
      <c r="B17" s="45"/>
      <c r="C17" s="46"/>
      <c r="D17" s="4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  <c r="R17" s="89"/>
      <c r="T17" s="95"/>
    </row>
    <row r="18" spans="1:22" ht="15" customHeight="1" x14ac:dyDescent="0.25">
      <c r="A18" s="28" t="s">
        <v>62</v>
      </c>
      <c r="B18" s="29" t="s">
        <v>19</v>
      </c>
      <c r="C18" s="38">
        <v>433113703</v>
      </c>
      <c r="D18" s="30" t="s">
        <v>85</v>
      </c>
      <c r="E18" s="31">
        <v>0</v>
      </c>
      <c r="F18" s="31">
        <v>34.26</v>
      </c>
      <c r="G18" s="31">
        <v>3662.39</v>
      </c>
      <c r="H18" s="31"/>
      <c r="I18" s="31"/>
      <c r="J18" s="31"/>
      <c r="K18" s="31"/>
      <c r="L18" s="31"/>
      <c r="M18" s="31"/>
      <c r="N18" s="31"/>
      <c r="O18" s="31"/>
      <c r="P18" s="31"/>
      <c r="Q18" s="33">
        <f>E18+F18+G18+H18+I18+J18+K18+L18+M18+N18+O18+P18</f>
        <v>3696.65</v>
      </c>
      <c r="R18" s="33">
        <f>Q18+Q95</f>
        <v>2587.6400000000003</v>
      </c>
      <c r="T18" s="95">
        <f>R18/5</f>
        <v>517.52800000000002</v>
      </c>
      <c r="V18">
        <v>4189.46</v>
      </c>
    </row>
    <row r="19" spans="1:22" ht="6" customHeight="1" x14ac:dyDescent="0.25">
      <c r="A19" s="44"/>
      <c r="B19" s="45"/>
      <c r="C19" s="46"/>
      <c r="D19" s="4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T19" s="95"/>
    </row>
    <row r="20" spans="1:22" ht="15" customHeight="1" x14ac:dyDescent="0.25">
      <c r="A20" s="28" t="s">
        <v>63</v>
      </c>
      <c r="B20" s="29" t="s">
        <v>20</v>
      </c>
      <c r="C20" s="38">
        <v>433119982</v>
      </c>
      <c r="D20" s="30" t="s">
        <v>85</v>
      </c>
      <c r="E20" s="31">
        <v>0</v>
      </c>
      <c r="F20" s="31">
        <v>0</v>
      </c>
      <c r="G20" s="31">
        <v>0</v>
      </c>
      <c r="H20" s="31"/>
      <c r="I20" s="31"/>
      <c r="J20" s="31"/>
      <c r="K20" s="31"/>
      <c r="L20" s="31"/>
      <c r="M20" s="31"/>
      <c r="N20" s="31"/>
      <c r="O20" s="31"/>
      <c r="P20" s="31"/>
      <c r="Q20" s="33">
        <f>E20+F20+G20+H20+I20+J20+K20+L20+M20+N20+O20+P20</f>
        <v>0</v>
      </c>
      <c r="R20" s="33">
        <f>Q20+Q97</f>
        <v>0</v>
      </c>
      <c r="T20" s="95">
        <f>R20/5</f>
        <v>0</v>
      </c>
      <c r="V20">
        <v>3968.29</v>
      </c>
    </row>
    <row r="21" spans="1:22" ht="6" customHeight="1" x14ac:dyDescent="0.25">
      <c r="A21" s="44"/>
      <c r="B21" s="45"/>
      <c r="C21" s="46"/>
      <c r="D21" s="4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T21" s="95"/>
    </row>
    <row r="22" spans="1:22" ht="15" customHeight="1" x14ac:dyDescent="0.25">
      <c r="A22" s="28" t="s">
        <v>66</v>
      </c>
      <c r="B22" s="29" t="s">
        <v>23</v>
      </c>
      <c r="C22" s="38">
        <v>442419906</v>
      </c>
      <c r="D22" s="30" t="s">
        <v>85</v>
      </c>
      <c r="E22" s="31">
        <v>2249421.88</v>
      </c>
      <c r="F22" s="31">
        <v>2801845.92</v>
      </c>
      <c r="G22" s="31">
        <v>3881417.36</v>
      </c>
      <c r="H22" s="31"/>
      <c r="I22" s="31"/>
      <c r="J22" s="31"/>
      <c r="K22" s="31"/>
      <c r="L22" s="31"/>
      <c r="M22" s="31"/>
      <c r="N22" s="31"/>
      <c r="O22" s="31"/>
      <c r="P22" s="31"/>
      <c r="Q22" s="33">
        <f>E22+F22+G22+H22+I22+J22+K22+L22+M22+N22+O22+P22</f>
        <v>8932685.1600000001</v>
      </c>
      <c r="R22" s="33">
        <f>Q22+Q105</f>
        <v>6252879.25</v>
      </c>
      <c r="S22" s="2"/>
      <c r="T22" s="95">
        <f>R22/5</f>
        <v>1250575.8500000001</v>
      </c>
    </row>
    <row r="23" spans="1:22" ht="6" customHeight="1" x14ac:dyDescent="0.25">
      <c r="A23" s="44"/>
      <c r="B23" s="45"/>
      <c r="C23" s="46"/>
      <c r="D23" s="4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89"/>
      <c r="S23" s="2"/>
      <c r="T23" s="95"/>
    </row>
    <row r="24" spans="1:22" ht="15" customHeight="1" x14ac:dyDescent="0.25">
      <c r="A24" s="28" t="s">
        <v>66</v>
      </c>
      <c r="B24" s="29" t="s">
        <v>60</v>
      </c>
      <c r="C24" s="38">
        <v>442419906</v>
      </c>
      <c r="D24" s="30" t="s">
        <v>86</v>
      </c>
      <c r="E24" s="31">
        <v>0</v>
      </c>
      <c r="F24" s="31">
        <v>1079.18</v>
      </c>
      <c r="G24" s="31">
        <v>0</v>
      </c>
      <c r="H24" s="31"/>
      <c r="I24" s="31"/>
      <c r="J24" s="31"/>
      <c r="K24" s="31"/>
      <c r="L24" s="31"/>
      <c r="M24" s="31"/>
      <c r="N24" s="31"/>
      <c r="O24" s="31"/>
      <c r="P24" s="31"/>
      <c r="Q24" s="33">
        <f>E24+F24+G24+H24+I24+J24+K24+L24+M24+N24+O24+P24</f>
        <v>1079.18</v>
      </c>
      <c r="R24" s="33">
        <f>Q24+Q107</f>
        <v>1079.18</v>
      </c>
      <c r="S24" s="2"/>
      <c r="T24" s="95">
        <f>R24/5</f>
        <v>215.83600000000001</v>
      </c>
    </row>
    <row r="25" spans="1:22" ht="6" customHeight="1" x14ac:dyDescent="0.25">
      <c r="A25" s="44"/>
      <c r="B25" s="45"/>
      <c r="C25" s="46"/>
      <c r="D25" s="4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9"/>
      <c r="S25" s="2"/>
      <c r="T25" s="95"/>
    </row>
    <row r="26" spans="1:22" ht="15" customHeight="1" x14ac:dyDescent="0.25">
      <c r="A26" s="28" t="s">
        <v>66</v>
      </c>
      <c r="B26" s="29" t="s">
        <v>24</v>
      </c>
      <c r="C26" s="38">
        <v>442419916</v>
      </c>
      <c r="D26" s="30" t="s">
        <v>83</v>
      </c>
      <c r="E26" s="31">
        <v>682.56</v>
      </c>
      <c r="F26" s="31">
        <v>0</v>
      </c>
      <c r="G26" s="31">
        <v>0</v>
      </c>
      <c r="H26" s="31"/>
      <c r="I26" s="31"/>
      <c r="J26" s="31"/>
      <c r="K26" s="31"/>
      <c r="L26" s="31"/>
      <c r="M26" s="31"/>
      <c r="N26" s="31"/>
      <c r="O26" s="31"/>
      <c r="P26" s="31"/>
      <c r="Q26" s="33">
        <f>E26+F26+G26+H26+I26+J26+K26+L26+M26+N26+O26+P26</f>
        <v>682.56</v>
      </c>
      <c r="R26" s="33">
        <f>Q26</f>
        <v>682.56</v>
      </c>
      <c r="S26" s="2"/>
      <c r="T26" s="95">
        <f>R26/5</f>
        <v>136.512</v>
      </c>
    </row>
    <row r="27" spans="1:22" ht="6" customHeight="1" x14ac:dyDescent="0.25">
      <c r="A27" s="44"/>
      <c r="B27" s="45"/>
      <c r="C27" s="46"/>
      <c r="D27" s="4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2"/>
      <c r="T27" s="95"/>
    </row>
    <row r="28" spans="1:22" ht="15" customHeight="1" x14ac:dyDescent="0.25">
      <c r="A28" s="28" t="s">
        <v>66</v>
      </c>
      <c r="B28" s="29" t="s">
        <v>25</v>
      </c>
      <c r="C28" s="38">
        <v>442419917</v>
      </c>
      <c r="D28" s="30" t="s">
        <v>83</v>
      </c>
      <c r="E28" s="31">
        <v>975.08</v>
      </c>
      <c r="F28" s="31">
        <v>0</v>
      </c>
      <c r="G28" s="31"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3">
        <f>E28+F28+G28+H28+I28+J28+K28+L28+M28+N28+O28+P28</f>
        <v>975.08</v>
      </c>
      <c r="R28" s="33">
        <f>Q28</f>
        <v>975.08</v>
      </c>
      <c r="T28" s="95">
        <f>R28/5</f>
        <v>195.01600000000002</v>
      </c>
    </row>
    <row r="29" spans="1:22" ht="6" customHeight="1" x14ac:dyDescent="0.25">
      <c r="A29" s="44"/>
      <c r="B29" s="45"/>
      <c r="C29" s="46"/>
      <c r="D29" s="4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T29" s="95"/>
    </row>
    <row r="30" spans="1:22" ht="15" customHeight="1" x14ac:dyDescent="0.25">
      <c r="A30" s="28" t="s">
        <v>67</v>
      </c>
      <c r="B30" s="29" t="s">
        <v>69</v>
      </c>
      <c r="C30" s="38">
        <v>499918522</v>
      </c>
      <c r="D30" s="30" t="s">
        <v>83</v>
      </c>
      <c r="E30" s="31">
        <v>254798.89</v>
      </c>
      <c r="F30" s="31">
        <v>152385.07</v>
      </c>
      <c r="G30" s="31">
        <v>390229.02</v>
      </c>
      <c r="H30" s="31"/>
      <c r="I30" s="31"/>
      <c r="J30" s="31"/>
      <c r="K30" s="31"/>
      <c r="L30" s="31"/>
      <c r="M30" s="31"/>
      <c r="N30" s="31"/>
      <c r="O30" s="31"/>
      <c r="P30" s="31"/>
      <c r="Q30" s="33">
        <f>E30+F30+G30+H30+I30+J30+K30+L30+M30+N30+O30+P30</f>
        <v>797412.98</v>
      </c>
      <c r="R30" s="33">
        <f>Q30</f>
        <v>797412.98</v>
      </c>
      <c r="T30" s="95">
        <f>R30/5</f>
        <v>159482.59599999999</v>
      </c>
    </row>
    <row r="31" spans="1:22" ht="6" customHeight="1" x14ac:dyDescent="0.25">
      <c r="A31" s="44"/>
      <c r="B31" s="45" t="s">
        <v>27</v>
      </c>
      <c r="C31" s="46"/>
      <c r="D31" s="4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T31" s="95"/>
    </row>
    <row r="32" spans="1:22" ht="15" customHeight="1" x14ac:dyDescent="0.25">
      <c r="A32" s="28" t="s">
        <v>67</v>
      </c>
      <c r="B32" s="29" t="s">
        <v>69</v>
      </c>
      <c r="C32" s="38">
        <v>499918524</v>
      </c>
      <c r="D32" s="30" t="s">
        <v>83</v>
      </c>
      <c r="E32" s="31">
        <v>6355912.1299999999</v>
      </c>
      <c r="F32" s="31">
        <v>2578050.9900000002</v>
      </c>
      <c r="G32" s="31">
        <v>60191412.770000003</v>
      </c>
      <c r="H32" s="31"/>
      <c r="I32" s="31"/>
      <c r="J32" s="31"/>
      <c r="K32" s="31"/>
      <c r="L32" s="31"/>
      <c r="M32" s="31"/>
      <c r="N32" s="31"/>
      <c r="O32" s="31"/>
      <c r="P32" s="31"/>
      <c r="Q32" s="33">
        <f>E32+F32+G32+H32+I32+J32+K32+L32+M32+N32+O32+P32</f>
        <v>69125375.890000001</v>
      </c>
      <c r="R32" s="33">
        <f>Q32</f>
        <v>69125375.890000001</v>
      </c>
      <c r="T32" s="95">
        <f>R32/5</f>
        <v>13825075.177999999</v>
      </c>
    </row>
    <row r="33" spans="1:20" s="2" customFormat="1" ht="6" customHeight="1" x14ac:dyDescent="0.25">
      <c r="A33" s="44"/>
      <c r="B33" s="45"/>
      <c r="C33" s="46"/>
      <c r="D33" s="4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89"/>
      <c r="T33" s="95"/>
    </row>
    <row r="34" spans="1:20" ht="15" customHeight="1" x14ac:dyDescent="0.25">
      <c r="A34" s="28" t="s">
        <v>67</v>
      </c>
      <c r="B34" s="29" t="s">
        <v>69</v>
      </c>
      <c r="C34" s="38">
        <v>499918535</v>
      </c>
      <c r="D34" s="30" t="s">
        <v>83</v>
      </c>
      <c r="E34" s="31">
        <v>0</v>
      </c>
      <c r="F34" s="31">
        <v>0</v>
      </c>
      <c r="G34" s="31"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3">
        <f>E34+F34+G34+H34+I34+J34+K34+L34+M34+N34+O34+P34</f>
        <v>0</v>
      </c>
      <c r="R34" s="33">
        <f>Q34</f>
        <v>0</v>
      </c>
      <c r="T34" s="95">
        <f>R34/5</f>
        <v>0</v>
      </c>
    </row>
    <row r="35" spans="1:20" ht="6" customHeight="1" x14ac:dyDescent="0.25">
      <c r="A35" s="44"/>
      <c r="B35" s="45"/>
      <c r="C35" s="46"/>
      <c r="D35" s="4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T35" s="95"/>
    </row>
    <row r="36" spans="1:20" ht="14.25" customHeight="1" x14ac:dyDescent="0.25">
      <c r="A36" s="44" t="s">
        <v>67</v>
      </c>
      <c r="B36" s="29" t="s">
        <v>69</v>
      </c>
      <c r="C36" s="38">
        <v>499918540</v>
      </c>
      <c r="D36" s="30" t="s">
        <v>83</v>
      </c>
      <c r="E36" s="31">
        <v>0</v>
      </c>
      <c r="F36" s="31">
        <v>0</v>
      </c>
      <c r="G36" s="31"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5">
        <f>R36/5</f>
        <v>0</v>
      </c>
    </row>
    <row r="37" spans="1:20" ht="6" customHeight="1" x14ac:dyDescent="0.25">
      <c r="A37" s="44"/>
      <c r="B37" s="45"/>
      <c r="C37" s="46"/>
      <c r="D37" s="4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T37" s="95"/>
    </row>
    <row r="38" spans="1:20" s="2" customFormat="1" ht="15" customHeight="1" x14ac:dyDescent="0.25">
      <c r="A38" s="28" t="s">
        <v>68</v>
      </c>
      <c r="B38" s="29" t="s">
        <v>51</v>
      </c>
      <c r="C38" s="38">
        <v>442411614</v>
      </c>
      <c r="D38" s="30" t="s">
        <v>83</v>
      </c>
      <c r="E38" s="31">
        <v>29723.39</v>
      </c>
      <c r="F38" s="31">
        <v>42372.36</v>
      </c>
      <c r="G38" s="31">
        <v>127243.43</v>
      </c>
      <c r="H38" s="31"/>
      <c r="I38" s="31"/>
      <c r="J38" s="31"/>
      <c r="K38" s="31"/>
      <c r="L38" s="31"/>
      <c r="M38" s="31"/>
      <c r="N38" s="31"/>
      <c r="O38" s="31"/>
      <c r="P38" s="31"/>
      <c r="Q38" s="33">
        <f>E38+F38+G38+H38+I38+J38+K38+L38+M38+N38+O38+P38</f>
        <v>199339.18</v>
      </c>
      <c r="R38" s="33">
        <f>Q38</f>
        <v>199339.18</v>
      </c>
      <c r="T38" s="95">
        <f>R38/5</f>
        <v>39867.835999999996</v>
      </c>
    </row>
    <row r="39" spans="1:20" s="2" customFormat="1" ht="6" customHeight="1" x14ac:dyDescent="0.25">
      <c r="A39" s="44"/>
      <c r="B39" s="45"/>
      <c r="C39" s="46"/>
      <c r="D39" s="4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9"/>
      <c r="R39" s="89"/>
      <c r="T39" s="95"/>
    </row>
    <row r="40" spans="1:20" s="2" customFormat="1" ht="15" customHeight="1" x14ac:dyDescent="0.25">
      <c r="A40" s="28" t="s">
        <v>68</v>
      </c>
      <c r="B40" s="29" t="s">
        <v>51</v>
      </c>
      <c r="C40" s="38">
        <v>442411617</v>
      </c>
      <c r="D40" s="30" t="s">
        <v>83</v>
      </c>
      <c r="E40" s="31">
        <v>0</v>
      </c>
      <c r="F40" s="31">
        <v>0</v>
      </c>
      <c r="G40" s="31">
        <v>0</v>
      </c>
      <c r="H40" s="31"/>
      <c r="I40" s="31"/>
      <c r="J40" s="31"/>
      <c r="K40" s="31"/>
      <c r="L40" s="31"/>
      <c r="M40" s="31"/>
      <c r="N40" s="31"/>
      <c r="O40" s="31"/>
      <c r="P40" s="31"/>
      <c r="Q40" s="33">
        <f>E40+F40+G40+H40+I40+J40+K40+L40+M40+N40+O40+P40</f>
        <v>0</v>
      </c>
      <c r="R40" s="33">
        <f>Q40</f>
        <v>0</v>
      </c>
      <c r="T40" s="95">
        <f>R40/5</f>
        <v>0</v>
      </c>
    </row>
    <row r="41" spans="1:20" s="2" customFormat="1" ht="6" customHeight="1" x14ac:dyDescent="0.25">
      <c r="A41" s="44"/>
      <c r="B41" s="45"/>
      <c r="C41" s="46"/>
      <c r="D41" s="47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  <c r="R41" s="89"/>
      <c r="T41" s="95"/>
    </row>
    <row r="42" spans="1:20" s="2" customFormat="1" ht="15" customHeight="1" x14ac:dyDescent="0.25">
      <c r="A42" s="28" t="s">
        <v>71</v>
      </c>
      <c r="B42" s="29" t="s">
        <v>74</v>
      </c>
      <c r="C42" s="38">
        <v>499910201</v>
      </c>
      <c r="D42" s="30" t="s">
        <v>84</v>
      </c>
      <c r="E42" s="31">
        <v>13629.04</v>
      </c>
      <c r="F42" s="31">
        <v>87770.45</v>
      </c>
      <c r="G42" s="31">
        <v>34056.44</v>
      </c>
      <c r="H42" s="31"/>
      <c r="I42" s="31"/>
      <c r="J42" s="31"/>
      <c r="K42" s="31"/>
      <c r="L42" s="31"/>
      <c r="M42" s="31"/>
      <c r="N42" s="31"/>
      <c r="O42" s="31"/>
      <c r="P42" s="31"/>
      <c r="Q42" s="33">
        <v>34056.44</v>
      </c>
      <c r="R42" s="33">
        <f>Q42</f>
        <v>34056.44</v>
      </c>
      <c r="T42" s="95">
        <f>R42/5</f>
        <v>6811.2880000000005</v>
      </c>
    </row>
    <row r="43" spans="1:20" s="2" customFormat="1" ht="6" customHeight="1" x14ac:dyDescent="0.25">
      <c r="A43" s="44"/>
      <c r="B43" s="45"/>
      <c r="C43" s="46"/>
      <c r="D43" s="4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20"/>
      <c r="T43" s="95"/>
    </row>
    <row r="44" spans="1:20" ht="14.1" customHeight="1" x14ac:dyDescent="0.25">
      <c r="A44" s="56"/>
      <c r="B44" s="57" t="s">
        <v>54</v>
      </c>
      <c r="C44" s="58"/>
      <c r="D44" s="59"/>
      <c r="E44" s="60" t="s">
        <v>5</v>
      </c>
      <c r="F44" s="60" t="s">
        <v>6</v>
      </c>
      <c r="G44" s="60" t="s">
        <v>7</v>
      </c>
      <c r="H44" s="60" t="s">
        <v>8</v>
      </c>
      <c r="I44" s="60" t="s">
        <v>9</v>
      </c>
      <c r="J44" s="60" t="s">
        <v>10</v>
      </c>
      <c r="K44" s="60" t="s">
        <v>11</v>
      </c>
      <c r="L44" s="60" t="s">
        <v>12</v>
      </c>
      <c r="M44" s="60" t="s">
        <v>13</v>
      </c>
      <c r="N44" s="60" t="s">
        <v>14</v>
      </c>
      <c r="O44" s="60" t="s">
        <v>15</v>
      </c>
      <c r="P44" s="60" t="s">
        <v>16</v>
      </c>
      <c r="Q44" s="61"/>
      <c r="R44" s="61"/>
      <c r="T44" s="95">
        <f>R44/5</f>
        <v>0</v>
      </c>
    </row>
    <row r="45" spans="1:20" ht="18.75" customHeight="1" x14ac:dyDescent="0.3">
      <c r="A45" s="62"/>
      <c r="B45" s="63" t="s">
        <v>28</v>
      </c>
      <c r="C45" s="64"/>
      <c r="D45" s="65"/>
      <c r="E45" s="66">
        <f>SUM(E10:E42)</f>
        <v>10236598.359999999</v>
      </c>
      <c r="F45" s="66">
        <f t="shared" ref="F45:P45" si="0">SUM(F10:F42)-E42</f>
        <v>6766569.9700000007</v>
      </c>
      <c r="G45" s="66">
        <f t="shared" si="0"/>
        <v>65954904.799999997</v>
      </c>
      <c r="H45" s="66">
        <f>SUM(H10:H42)</f>
        <v>0</v>
      </c>
      <c r="I45" s="66">
        <f t="shared" si="0"/>
        <v>0</v>
      </c>
      <c r="J45" s="66">
        <f t="shared" si="0"/>
        <v>0</v>
      </c>
      <c r="K45" s="66">
        <f t="shared" si="0"/>
        <v>0</v>
      </c>
      <c r="L45" s="66">
        <f t="shared" si="0"/>
        <v>0</v>
      </c>
      <c r="M45" s="66">
        <f t="shared" si="0"/>
        <v>0</v>
      </c>
      <c r="N45" s="66">
        <f t="shared" si="0"/>
        <v>0</v>
      </c>
      <c r="O45" s="66">
        <f t="shared" si="0"/>
        <v>0</v>
      </c>
      <c r="P45" s="66">
        <f t="shared" si="0"/>
        <v>0</v>
      </c>
      <c r="Q45" s="67">
        <f>SUM(Q10:Q42)</f>
        <v>82958073.13000001</v>
      </c>
      <c r="R45" s="67">
        <f>SUM(R10:R42)</f>
        <v>80277158.210000008</v>
      </c>
      <c r="T45" s="95"/>
    </row>
    <row r="46" spans="1:20" s="4" customFormat="1" ht="22.5" hidden="1" customHeight="1" x14ac:dyDescent="0.2">
      <c r="B46" s="18" t="s">
        <v>43</v>
      </c>
      <c r="C46" s="39"/>
      <c r="D46" s="14"/>
      <c r="E46" s="19">
        <f t="shared" ref="E46:Q46" si="1">E45-SUM(E26:E43)</f>
        <v>3580877.2699999996</v>
      </c>
      <c r="F46" s="19">
        <f t="shared" si="1"/>
        <v>3905991.1000000006</v>
      </c>
      <c r="G46" s="19">
        <f t="shared" si="1"/>
        <v>5211963.1399999931</v>
      </c>
      <c r="H46" s="19">
        <f t="shared" si="1"/>
        <v>0</v>
      </c>
      <c r="I46" s="19">
        <f t="shared" si="1"/>
        <v>0</v>
      </c>
      <c r="J46" s="19">
        <f t="shared" si="1"/>
        <v>0</v>
      </c>
      <c r="K46" s="19">
        <f t="shared" si="1"/>
        <v>0</v>
      </c>
      <c r="L46" s="19">
        <f t="shared" si="1"/>
        <v>0</v>
      </c>
      <c r="M46" s="19">
        <f t="shared" si="1"/>
        <v>0</v>
      </c>
      <c r="N46" s="19">
        <f t="shared" si="1"/>
        <v>0</v>
      </c>
      <c r="O46" s="19">
        <f t="shared" si="1"/>
        <v>0</v>
      </c>
      <c r="P46" s="19">
        <f t="shared" si="1"/>
        <v>0</v>
      </c>
      <c r="Q46" s="19">
        <f t="shared" si="1"/>
        <v>12800231</v>
      </c>
      <c r="T46" s="95">
        <f>R46/5</f>
        <v>0</v>
      </c>
    </row>
    <row r="47" spans="1:20" s="4" customFormat="1" ht="26.25" hidden="1" customHeight="1" x14ac:dyDescent="0.2">
      <c r="B47" s="5" t="s">
        <v>42</v>
      </c>
      <c r="C47" s="40"/>
      <c r="D47" s="15"/>
      <c r="E47" s="6" t="e">
        <f>E46-E22-E24-#REF!</f>
        <v>#REF!</v>
      </c>
      <c r="F47" s="6" t="e">
        <f>F46-F22-F24-#REF!</f>
        <v>#REF!</v>
      </c>
      <c r="G47" s="6" t="e">
        <f>G46-G22-G24-#REF!</f>
        <v>#REF!</v>
      </c>
      <c r="H47" s="6" t="e">
        <f>H46-H22-H24-#REF!</f>
        <v>#REF!</v>
      </c>
      <c r="I47" s="6" t="e">
        <f>I46-I22-I24-#REF!</f>
        <v>#REF!</v>
      </c>
      <c r="J47" s="6" t="e">
        <f>J46-J22-J24-#REF!</f>
        <v>#REF!</v>
      </c>
      <c r="K47" s="6" t="e">
        <f>K46-K22-K24-#REF!</f>
        <v>#REF!</v>
      </c>
      <c r="L47" s="6" t="e">
        <f>L46-L22-L24-#REF!</f>
        <v>#REF!</v>
      </c>
      <c r="M47" s="6" t="e">
        <f>M46-M22-M24-#REF!</f>
        <v>#REF!</v>
      </c>
      <c r="N47" s="6" t="e">
        <f>N46-N22-N24-#REF!</f>
        <v>#REF!</v>
      </c>
      <c r="O47" s="6" t="e">
        <f>O46-O22-O24-#REF!</f>
        <v>#REF!</v>
      </c>
      <c r="P47" s="6" t="e">
        <f>P46-P22-P24-#REF!</f>
        <v>#REF!</v>
      </c>
      <c r="Q47" s="6" t="e">
        <f>Q46-Q22-Q24-#REF!</f>
        <v>#REF!</v>
      </c>
      <c r="T47" s="95">
        <f>R47/5</f>
        <v>0</v>
      </c>
    </row>
    <row r="48" spans="1:20" s="4" customFormat="1" ht="26.25" customHeight="1" x14ac:dyDescent="0.2">
      <c r="B48" s="103"/>
      <c r="C48" s="104"/>
      <c r="D48" s="105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T48" s="95"/>
    </row>
    <row r="49" spans="1:20" s="4" customFormat="1" ht="19.5" customHeight="1" x14ac:dyDescent="0.35">
      <c r="A49" s="51" t="s">
        <v>44</v>
      </c>
      <c r="B49" s="52" t="s">
        <v>80</v>
      </c>
      <c r="C49" s="53"/>
      <c r="D49" s="54" t="s">
        <v>4</v>
      </c>
      <c r="E49" s="55" t="s">
        <v>5</v>
      </c>
      <c r="F49" s="55" t="s">
        <v>6</v>
      </c>
      <c r="G49" s="55" t="s">
        <v>7</v>
      </c>
      <c r="H49" s="55" t="s">
        <v>8</v>
      </c>
      <c r="I49" s="55" t="s">
        <v>9</v>
      </c>
      <c r="J49" s="55" t="s">
        <v>10</v>
      </c>
      <c r="K49" s="55" t="s">
        <v>11</v>
      </c>
      <c r="L49" s="55" t="s">
        <v>12</v>
      </c>
      <c r="M49" s="55" t="s">
        <v>13</v>
      </c>
      <c r="N49" s="55" t="s">
        <v>14</v>
      </c>
      <c r="O49" s="55" t="s">
        <v>15</v>
      </c>
      <c r="P49" s="55" t="s">
        <v>16</v>
      </c>
      <c r="Q49" s="55" t="s">
        <v>75</v>
      </c>
      <c r="R49" s="55" t="s">
        <v>76</v>
      </c>
      <c r="T49" s="95"/>
    </row>
    <row r="50" spans="1:20" s="4" customFormat="1" ht="14.25" customHeight="1" x14ac:dyDescent="0.2">
      <c r="A50" s="102" t="s">
        <v>81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20"/>
      <c r="T50" s="95"/>
    </row>
    <row r="51" spans="1:20" s="4" customFormat="1" ht="15" customHeight="1" x14ac:dyDescent="0.25">
      <c r="A51" s="28" t="s">
        <v>78</v>
      </c>
      <c r="B51" s="29" t="s">
        <v>79</v>
      </c>
      <c r="C51" s="107">
        <v>452139910</v>
      </c>
      <c r="D51" s="30" t="s">
        <v>88</v>
      </c>
      <c r="E51" s="31">
        <v>0</v>
      </c>
      <c r="F51" s="31">
        <v>0</v>
      </c>
      <c r="G51" s="31">
        <v>0</v>
      </c>
      <c r="H51" s="31">
        <v>0</v>
      </c>
      <c r="I51" s="31"/>
      <c r="J51" s="31"/>
      <c r="K51" s="31"/>
      <c r="L51" s="31"/>
      <c r="M51" s="31"/>
      <c r="N51" s="31"/>
      <c r="O51" s="31"/>
      <c r="P51" s="31"/>
      <c r="Q51" s="33">
        <f>E51+F51+G51+H51+I51+J51+K51+L51+M51+N51+O51+P51</f>
        <v>0</v>
      </c>
      <c r="R51" s="33">
        <f>Q51</f>
        <v>0</v>
      </c>
      <c r="T51" s="95"/>
    </row>
    <row r="52" spans="1:20" s="4" customFormat="1" ht="26.25" customHeight="1" x14ac:dyDescent="0.2">
      <c r="B52" s="103"/>
      <c r="C52" s="104"/>
      <c r="D52" s="105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T52" s="95"/>
    </row>
    <row r="53" spans="1:20" s="3" customFormat="1" ht="20.100000000000001" customHeight="1" x14ac:dyDescent="0.35">
      <c r="A53" s="68" t="s">
        <v>44</v>
      </c>
      <c r="B53" s="69" t="s">
        <v>45</v>
      </c>
      <c r="C53" s="70"/>
      <c r="D53" s="71" t="s">
        <v>4</v>
      </c>
      <c r="E53" s="72" t="s">
        <v>5</v>
      </c>
      <c r="F53" s="72" t="s">
        <v>6</v>
      </c>
      <c r="G53" s="72" t="s">
        <v>7</v>
      </c>
      <c r="H53" s="72" t="s">
        <v>8</v>
      </c>
      <c r="I53" s="72" t="s">
        <v>9</v>
      </c>
      <c r="J53" s="72" t="s">
        <v>10</v>
      </c>
      <c r="K53" s="72" t="s">
        <v>11</v>
      </c>
      <c r="L53" s="72" t="s">
        <v>12</v>
      </c>
      <c r="M53" s="72" t="s">
        <v>13</v>
      </c>
      <c r="N53" s="72" t="s">
        <v>14</v>
      </c>
      <c r="O53" s="72" t="s">
        <v>15</v>
      </c>
      <c r="P53" s="72" t="s">
        <v>16</v>
      </c>
      <c r="Q53" s="72" t="s">
        <v>75</v>
      </c>
      <c r="R53" s="72" t="s">
        <v>76</v>
      </c>
      <c r="T53" s="95"/>
    </row>
    <row r="54" spans="1:20" s="2" customFormat="1" ht="15" customHeight="1" x14ac:dyDescent="0.2">
      <c r="A54" s="115" t="s">
        <v>39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T54" s="95"/>
    </row>
    <row r="55" spans="1:20" s="2" customFormat="1" ht="15" customHeight="1" x14ac:dyDescent="0.25">
      <c r="A55" s="28" t="s">
        <v>64</v>
      </c>
      <c r="B55" s="29" t="s">
        <v>21</v>
      </c>
      <c r="C55" s="38">
        <v>499510502</v>
      </c>
      <c r="D55" s="30" t="s">
        <v>83</v>
      </c>
      <c r="E55" s="31">
        <v>0</v>
      </c>
      <c r="F55" s="31">
        <v>0</v>
      </c>
      <c r="G55" s="31">
        <v>0</v>
      </c>
      <c r="H55" s="31"/>
      <c r="I55" s="31"/>
      <c r="J55" s="31"/>
      <c r="K55" s="31"/>
      <c r="L55" s="31"/>
      <c r="M55" s="31"/>
      <c r="N55" s="31"/>
      <c r="O55" s="31"/>
      <c r="P55" s="31"/>
      <c r="Q55" s="33">
        <f>E55+F55+G55+H55+I55+J55+K55+L55+M55+N55+O55+P55</f>
        <v>0</v>
      </c>
      <c r="R55" s="33">
        <f>Q55+Q134</f>
        <v>0</v>
      </c>
      <c r="T55" s="95">
        <f>R55/5</f>
        <v>0</v>
      </c>
    </row>
    <row r="56" spans="1:20" s="2" customFormat="1" ht="6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T56" s="95"/>
    </row>
    <row r="57" spans="1:20" s="2" customFormat="1" ht="14.25" customHeight="1" x14ac:dyDescent="0.25">
      <c r="A57" s="28" t="s">
        <v>65</v>
      </c>
      <c r="B57" s="29" t="s">
        <v>70</v>
      </c>
      <c r="C57" s="38">
        <v>499619901</v>
      </c>
      <c r="D57" s="30" t="s">
        <v>83</v>
      </c>
      <c r="E57" s="31">
        <v>86.32</v>
      </c>
      <c r="F57" s="31">
        <v>0</v>
      </c>
      <c r="G57" s="31">
        <v>0</v>
      </c>
      <c r="H57" s="31"/>
      <c r="I57" s="31"/>
      <c r="J57" s="31"/>
      <c r="K57" s="31"/>
      <c r="L57" s="31"/>
      <c r="M57" s="31"/>
      <c r="N57" s="31"/>
      <c r="O57" s="31"/>
      <c r="P57" s="31"/>
      <c r="Q57" s="33">
        <f>E57+F57+G57+H57+I57+J57+K57+L57+M57+N57+O57+P57</f>
        <v>86.32</v>
      </c>
      <c r="R57" s="33">
        <f>Q57</f>
        <v>86.32</v>
      </c>
      <c r="T57" s="95">
        <f>R57/5</f>
        <v>17.263999999999999</v>
      </c>
    </row>
    <row r="58" spans="1:20" s="2" customFormat="1" ht="6" customHeight="1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T58" s="95"/>
    </row>
    <row r="59" spans="1:20" s="2" customFormat="1" ht="15" customHeight="1" x14ac:dyDescent="0.25">
      <c r="A59" s="28" t="s">
        <v>65</v>
      </c>
      <c r="B59" s="29" t="s">
        <v>70</v>
      </c>
      <c r="C59" s="38">
        <v>499619901</v>
      </c>
      <c r="D59" s="30" t="s">
        <v>85</v>
      </c>
      <c r="E59" s="31">
        <v>0</v>
      </c>
      <c r="F59" s="31">
        <v>0</v>
      </c>
      <c r="G59" s="31">
        <v>0</v>
      </c>
      <c r="H59" s="31"/>
      <c r="I59" s="31"/>
      <c r="J59" s="31"/>
      <c r="K59" s="31"/>
      <c r="L59" s="31"/>
      <c r="M59" s="31"/>
      <c r="N59" s="31"/>
      <c r="O59" s="31"/>
      <c r="P59" s="31"/>
      <c r="Q59" s="33">
        <f>E59+F59+G59+H59+I59+J59+K59+L59+M59+N59+O59+P59</f>
        <v>0</v>
      </c>
      <c r="R59" s="33">
        <f>Q59</f>
        <v>0</v>
      </c>
      <c r="T59" s="95">
        <f>R59/5</f>
        <v>0</v>
      </c>
    </row>
    <row r="60" spans="1:20" s="2" customFormat="1" ht="6" customHeight="1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T60" s="95"/>
    </row>
    <row r="61" spans="1:20" s="2" customFormat="1" ht="15" customHeight="1" x14ac:dyDescent="0.25">
      <c r="A61" s="97" t="s">
        <v>64</v>
      </c>
      <c r="B61" s="98" t="s">
        <v>77</v>
      </c>
      <c r="C61" s="99">
        <v>499610502</v>
      </c>
      <c r="D61" s="30" t="s">
        <v>83</v>
      </c>
      <c r="E61" s="100">
        <v>0</v>
      </c>
      <c r="F61" s="100">
        <v>0</v>
      </c>
      <c r="G61" s="100">
        <v>0</v>
      </c>
      <c r="H61" s="100"/>
      <c r="I61" s="100"/>
      <c r="J61" s="100"/>
      <c r="K61" s="100"/>
      <c r="L61" s="100"/>
      <c r="M61" s="100"/>
      <c r="N61" s="100"/>
      <c r="O61" s="100"/>
      <c r="P61" s="100"/>
      <c r="Q61" s="101">
        <f>E61+F61+G61+H61+I61+J61+K61+L61+M61+N61+O61+P61</f>
        <v>0</v>
      </c>
      <c r="R61" s="101">
        <f>Q61</f>
        <v>0</v>
      </c>
      <c r="T61" s="95">
        <f>R61/5</f>
        <v>0</v>
      </c>
    </row>
    <row r="62" spans="1:20" s="2" customFormat="1" ht="6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T62" s="95"/>
    </row>
    <row r="63" spans="1:20" s="2" customFormat="1" ht="15" customHeight="1" x14ac:dyDescent="0.25">
      <c r="A63" s="97" t="s">
        <v>64</v>
      </c>
      <c r="B63" s="98" t="s">
        <v>30</v>
      </c>
      <c r="C63" s="99">
        <v>499610504</v>
      </c>
      <c r="D63" s="30" t="s">
        <v>83</v>
      </c>
      <c r="E63" s="100">
        <v>0</v>
      </c>
      <c r="F63" s="100">
        <v>0</v>
      </c>
      <c r="G63" s="100">
        <v>0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1">
        <f>E63+F63+G63+H63+I63+J63+K63+L63+M63+N63+O63+P63</f>
        <v>0</v>
      </c>
      <c r="R63" s="101">
        <f>Q63</f>
        <v>0</v>
      </c>
      <c r="T63" s="95">
        <f>R63/5</f>
        <v>0</v>
      </c>
    </row>
    <row r="64" spans="1:20" s="2" customFormat="1" ht="6" customHeight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T64" s="95"/>
    </row>
    <row r="65" spans="1:20" s="2" customFormat="1" ht="15" customHeight="1" x14ac:dyDescent="0.25">
      <c r="A65" s="97" t="s">
        <v>64</v>
      </c>
      <c r="B65" s="98" t="s">
        <v>33</v>
      </c>
      <c r="C65" s="99">
        <v>499610505</v>
      </c>
      <c r="D65" s="30" t="s">
        <v>83</v>
      </c>
      <c r="E65" s="100">
        <v>75214.759999999995</v>
      </c>
      <c r="F65" s="100">
        <v>25335.9</v>
      </c>
      <c r="G65" s="100">
        <v>70057.52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1">
        <f>E65+F65+G65+H65+I65+J65+K65+L65+M65+N65+O65+P65</f>
        <v>170608.18</v>
      </c>
      <c r="R65" s="101">
        <f>Q65</f>
        <v>170608.18</v>
      </c>
      <c r="T65" s="95">
        <f>R65/5</f>
        <v>34121.635999999999</v>
      </c>
    </row>
    <row r="66" spans="1:20" s="2" customFormat="1" ht="6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T66" s="95"/>
    </row>
    <row r="67" spans="1:20" s="2" customFormat="1" ht="15" customHeight="1" x14ac:dyDescent="0.25">
      <c r="A67" s="97" t="s">
        <v>64</v>
      </c>
      <c r="B67" s="98" t="s">
        <v>34</v>
      </c>
      <c r="C67" s="99">
        <v>499610509</v>
      </c>
      <c r="D67" s="30" t="s">
        <v>83</v>
      </c>
      <c r="E67" s="100">
        <v>11726.46</v>
      </c>
      <c r="F67" s="100">
        <v>12720.53</v>
      </c>
      <c r="G67" s="100">
        <v>11920.22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1">
        <f>E67+F67+G67+H67+I67+J67+K67+L67+M67+N67+O67+P67</f>
        <v>36367.21</v>
      </c>
      <c r="R67" s="101">
        <f>Q67</f>
        <v>36367.21</v>
      </c>
      <c r="T67" s="95">
        <f>R67/5</f>
        <v>7273.442</v>
      </c>
    </row>
    <row r="68" spans="1:20" s="2" customFormat="1" ht="6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T68" s="95"/>
    </row>
    <row r="69" spans="1:20" s="2" customFormat="1" ht="15" customHeight="1" x14ac:dyDescent="0.25">
      <c r="A69" s="28" t="s">
        <v>64</v>
      </c>
      <c r="B69" s="29" t="s">
        <v>21</v>
      </c>
      <c r="C69" s="38">
        <v>499510502</v>
      </c>
      <c r="D69" s="30" t="s">
        <v>85</v>
      </c>
      <c r="E69" s="31">
        <v>0</v>
      </c>
      <c r="F69" s="31">
        <v>0</v>
      </c>
      <c r="G69" s="31">
        <v>0</v>
      </c>
      <c r="H69" s="31"/>
      <c r="I69" s="31"/>
      <c r="J69" s="31"/>
      <c r="K69" s="31"/>
      <c r="L69" s="31"/>
      <c r="M69" s="31"/>
      <c r="N69" s="31"/>
      <c r="O69" s="31"/>
      <c r="P69" s="31"/>
      <c r="Q69" s="33">
        <f>E69+F69+G69+H69+I69+J69+K69+L69+M69+N69+O69+P69</f>
        <v>0</v>
      </c>
      <c r="R69" s="33">
        <f>Q69+Q99</f>
        <v>0</v>
      </c>
      <c r="T69" s="95">
        <f>R69/5</f>
        <v>0</v>
      </c>
    </row>
    <row r="70" spans="1:20" s="2" customFormat="1" ht="6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T70" s="95"/>
    </row>
    <row r="71" spans="1:20" s="2" customFormat="1" ht="15" customHeight="1" x14ac:dyDescent="0.25">
      <c r="A71" s="28" t="s">
        <v>64</v>
      </c>
      <c r="B71" s="29" t="s">
        <v>29</v>
      </c>
      <c r="C71" s="38">
        <v>499610504</v>
      </c>
      <c r="D71" s="30" t="s">
        <v>85</v>
      </c>
      <c r="E71" s="34">
        <v>0</v>
      </c>
      <c r="F71" s="34">
        <v>0</v>
      </c>
      <c r="G71" s="34">
        <v>0</v>
      </c>
      <c r="H71" s="34"/>
      <c r="I71" s="34"/>
      <c r="J71" s="34"/>
      <c r="K71" s="34"/>
      <c r="L71" s="34"/>
      <c r="M71" s="34"/>
      <c r="N71" s="34"/>
      <c r="O71" s="34"/>
      <c r="P71" s="34"/>
      <c r="Q71" s="35">
        <f>E71+F71+G71+H71+I71+J71+K71+L71+M71+N71+O71+P71</f>
        <v>0</v>
      </c>
      <c r="R71" s="35">
        <v>0</v>
      </c>
      <c r="T71" s="95">
        <f>R71/5</f>
        <v>0</v>
      </c>
    </row>
    <row r="72" spans="1:20" s="2" customFormat="1" ht="6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T72" s="95"/>
    </row>
    <row r="73" spans="1:20" s="2" customFormat="1" ht="15" customHeight="1" x14ac:dyDescent="0.25">
      <c r="A73" s="28" t="s">
        <v>64</v>
      </c>
      <c r="B73" s="29" t="s">
        <v>32</v>
      </c>
      <c r="C73" s="30">
        <v>499610505</v>
      </c>
      <c r="D73" s="30" t="s">
        <v>85</v>
      </c>
      <c r="E73" s="34">
        <v>1186.1099999999999</v>
      </c>
      <c r="F73" s="34">
        <v>46155.57</v>
      </c>
      <c r="G73" s="34">
        <v>1568.29</v>
      </c>
      <c r="H73" s="34"/>
      <c r="I73" s="34"/>
      <c r="J73" s="34"/>
      <c r="K73" s="34"/>
      <c r="L73" s="34"/>
      <c r="M73" s="34"/>
      <c r="N73" s="34"/>
      <c r="O73" s="34"/>
      <c r="P73" s="34"/>
      <c r="Q73" s="35">
        <f>E73+F73+G73+H73+I73+J73+K73+L73+M73+N73+O73+P73</f>
        <v>48909.97</v>
      </c>
      <c r="R73" s="35">
        <f>Q73+Q103</f>
        <v>48909.97</v>
      </c>
      <c r="T73" s="95">
        <f>R73/5</f>
        <v>9781.9940000000006</v>
      </c>
    </row>
    <row r="74" spans="1:20" s="2" customFormat="1" ht="6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T74" s="95"/>
    </row>
    <row r="75" spans="1:20" s="2" customFormat="1" ht="15" customHeight="1" x14ac:dyDescent="0.25">
      <c r="A75" s="28" t="s">
        <v>64</v>
      </c>
      <c r="B75" s="29" t="s">
        <v>34</v>
      </c>
      <c r="C75" s="38">
        <v>499610509</v>
      </c>
      <c r="D75" s="30" t="s">
        <v>85</v>
      </c>
      <c r="E75" s="34">
        <v>0</v>
      </c>
      <c r="F75" s="34">
        <v>6143.44</v>
      </c>
      <c r="G75" s="34">
        <v>0</v>
      </c>
      <c r="H75" s="34"/>
      <c r="I75" s="34"/>
      <c r="J75" s="34"/>
      <c r="K75" s="34"/>
      <c r="L75" s="34"/>
      <c r="M75" s="34"/>
      <c r="N75" s="34"/>
      <c r="O75" s="34"/>
      <c r="P75" s="34"/>
      <c r="Q75" s="35">
        <f>E75+F75+G75+H75+I75+J75+K75+L75+M75+N75+O75+P75</f>
        <v>6143.44</v>
      </c>
      <c r="R75" s="35">
        <f>Q75</f>
        <v>6143.44</v>
      </c>
      <c r="T75" s="95">
        <f>R75/5</f>
        <v>1228.6879999999999</v>
      </c>
    </row>
    <row r="76" spans="1:20" s="2" customFormat="1" ht="6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T76" s="95"/>
    </row>
    <row r="77" spans="1:20" s="2" customFormat="1" ht="15" customHeight="1" x14ac:dyDescent="0.25">
      <c r="A77" s="97" t="s">
        <v>64</v>
      </c>
      <c r="B77" s="98" t="s">
        <v>30</v>
      </c>
      <c r="C77" s="99">
        <v>499610504</v>
      </c>
      <c r="D77" s="30" t="s">
        <v>86</v>
      </c>
      <c r="E77" s="100">
        <v>0</v>
      </c>
      <c r="F77" s="100">
        <v>0</v>
      </c>
      <c r="G77" s="100">
        <v>0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1">
        <f>E77+F77+G77+H77+I77+J77+K77+L77+M77+N77+O77+P77</f>
        <v>0</v>
      </c>
      <c r="R77" s="101">
        <f>Q77</f>
        <v>0</v>
      </c>
      <c r="T77" s="95">
        <f>R77/5</f>
        <v>0</v>
      </c>
    </row>
    <row r="78" spans="1:20" ht="6" customHeight="1" x14ac:dyDescent="0.25">
      <c r="A78" s="44"/>
      <c r="B78" s="45"/>
      <c r="C78" s="46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9"/>
      <c r="R78" s="49"/>
      <c r="T78" s="95"/>
    </row>
    <row r="79" spans="1:20" ht="15" customHeight="1" x14ac:dyDescent="0.25">
      <c r="A79" s="97" t="s">
        <v>64</v>
      </c>
      <c r="B79" s="98" t="s">
        <v>33</v>
      </c>
      <c r="C79" s="99">
        <v>499610505</v>
      </c>
      <c r="D79" s="30" t="s">
        <v>86</v>
      </c>
      <c r="E79" s="100">
        <v>0</v>
      </c>
      <c r="F79" s="100">
        <v>0</v>
      </c>
      <c r="G79" s="100">
        <v>0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1">
        <f>E79+F79+G79+H79+I79+J79+K79+L79+M79+N79+O79+P79</f>
        <v>0</v>
      </c>
      <c r="R79" s="101">
        <f>Q79</f>
        <v>0</v>
      </c>
      <c r="T79" s="95">
        <f t="shared" ref="T79:T89" si="2">R79/5</f>
        <v>0</v>
      </c>
    </row>
    <row r="80" spans="1:20" ht="6" customHeight="1" x14ac:dyDescent="0.25">
      <c r="A80" s="44"/>
      <c r="B80" s="45"/>
      <c r="C80" s="46"/>
      <c r="D80" s="47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9"/>
      <c r="R80" s="49"/>
      <c r="T80" s="95"/>
    </row>
    <row r="81" spans="1:20" ht="15" customHeight="1" x14ac:dyDescent="0.25">
      <c r="A81" s="97" t="s">
        <v>64</v>
      </c>
      <c r="B81" s="98" t="s">
        <v>34</v>
      </c>
      <c r="C81" s="99">
        <v>499610509</v>
      </c>
      <c r="D81" s="30" t="s">
        <v>86</v>
      </c>
      <c r="E81" s="100">
        <v>0</v>
      </c>
      <c r="F81" s="100">
        <v>0</v>
      </c>
      <c r="G81" s="100">
        <v>0</v>
      </c>
      <c r="H81" s="100"/>
      <c r="I81" s="100"/>
      <c r="J81" s="100"/>
      <c r="K81" s="100"/>
      <c r="L81" s="100"/>
      <c r="M81" s="100"/>
      <c r="N81" s="100"/>
      <c r="O81" s="100"/>
      <c r="P81" s="100"/>
      <c r="Q81" s="101">
        <f>E81+F81+G81+H81+I81+J81+K81+L81+M81+N81+O81+P81</f>
        <v>0</v>
      </c>
      <c r="R81" s="101">
        <f>Q81</f>
        <v>0</v>
      </c>
      <c r="T81" s="95">
        <f t="shared" si="2"/>
        <v>0</v>
      </c>
    </row>
    <row r="82" spans="1:20" ht="6" customHeight="1" x14ac:dyDescent="0.25">
      <c r="A82" s="44"/>
      <c r="B82" s="45"/>
      <c r="C82" s="46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9"/>
      <c r="R82" s="49"/>
      <c r="T82" s="95"/>
    </row>
    <row r="83" spans="1:20" ht="15" customHeight="1" x14ac:dyDescent="0.25">
      <c r="A83" s="28" t="s">
        <v>64</v>
      </c>
      <c r="B83" s="29" t="s">
        <v>30</v>
      </c>
      <c r="C83" s="38">
        <v>499610504</v>
      </c>
      <c r="D83" s="30" t="s">
        <v>72</v>
      </c>
      <c r="E83" s="34">
        <v>0</v>
      </c>
      <c r="F83" s="34">
        <v>0</v>
      </c>
      <c r="G83" s="34">
        <v>0</v>
      </c>
      <c r="H83" s="34"/>
      <c r="I83" s="34"/>
      <c r="J83" s="34"/>
      <c r="K83" s="34"/>
      <c r="L83" s="34"/>
      <c r="M83" s="34"/>
      <c r="N83" s="34"/>
      <c r="O83" s="34"/>
      <c r="P83" s="34"/>
      <c r="Q83" s="35">
        <f>E83+F83+G83+H83+I83+J83+K83+L83+M83+N83+O83+P83</f>
        <v>0</v>
      </c>
      <c r="R83" s="35">
        <f>Q83</f>
        <v>0</v>
      </c>
      <c r="T83" s="95">
        <f t="shared" si="2"/>
        <v>0</v>
      </c>
    </row>
    <row r="84" spans="1:20" ht="6" customHeight="1" x14ac:dyDescent="0.25">
      <c r="A84" s="44"/>
      <c r="B84" s="45"/>
      <c r="C84" s="46"/>
      <c r="D84" s="47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9"/>
      <c r="R84" s="49"/>
      <c r="T84" s="95"/>
    </row>
    <row r="85" spans="1:20" ht="15" customHeight="1" x14ac:dyDescent="0.25">
      <c r="A85" s="28" t="s">
        <v>64</v>
      </c>
      <c r="B85" s="29" t="s">
        <v>33</v>
      </c>
      <c r="C85" s="38">
        <v>499610505</v>
      </c>
      <c r="D85" s="30" t="s">
        <v>72</v>
      </c>
      <c r="E85" s="34">
        <v>0</v>
      </c>
      <c r="F85" s="34">
        <v>0</v>
      </c>
      <c r="G85" s="34">
        <v>0</v>
      </c>
      <c r="H85" s="34"/>
      <c r="I85" s="34"/>
      <c r="J85" s="34"/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5">
        <f t="shared" si="2"/>
        <v>0</v>
      </c>
    </row>
    <row r="86" spans="1:20" ht="6" customHeight="1" x14ac:dyDescent="0.25">
      <c r="A86" s="44"/>
      <c r="B86" s="45"/>
      <c r="C86" s="46"/>
      <c r="D86" s="47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  <c r="R86" s="49"/>
      <c r="T86" s="95"/>
    </row>
    <row r="87" spans="1:20" ht="15" customHeight="1" x14ac:dyDescent="0.25">
      <c r="A87" s="28" t="s">
        <v>64</v>
      </c>
      <c r="B87" s="29" t="s">
        <v>34</v>
      </c>
      <c r="C87" s="38">
        <v>499610509</v>
      </c>
      <c r="D87" s="30" t="s">
        <v>72</v>
      </c>
      <c r="E87" s="34">
        <v>0</v>
      </c>
      <c r="F87" s="34">
        <v>0</v>
      </c>
      <c r="G87" s="34">
        <v>0</v>
      </c>
      <c r="H87" s="34"/>
      <c r="I87" s="34"/>
      <c r="J87" s="34"/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5">
        <f t="shared" si="2"/>
        <v>0</v>
      </c>
    </row>
    <row r="88" spans="1:20" s="2" customFormat="1" ht="6" customHeight="1" x14ac:dyDescent="0.25">
      <c r="A88" s="44"/>
      <c r="B88" s="45"/>
      <c r="C88" s="46"/>
      <c r="D88" s="47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20"/>
      <c r="T88" s="95"/>
    </row>
    <row r="89" spans="1:20" ht="14.1" customHeight="1" x14ac:dyDescent="0.25">
      <c r="A89" s="56"/>
      <c r="B89" s="57" t="s">
        <v>54</v>
      </c>
      <c r="C89" s="58"/>
      <c r="D89" s="73"/>
      <c r="E89" s="60" t="s">
        <v>5</v>
      </c>
      <c r="F89" s="60" t="s">
        <v>6</v>
      </c>
      <c r="G89" s="60" t="s">
        <v>7</v>
      </c>
      <c r="H89" s="60" t="s">
        <v>8</v>
      </c>
      <c r="I89" s="60" t="s">
        <v>9</v>
      </c>
      <c r="J89" s="60" t="s">
        <v>10</v>
      </c>
      <c r="K89" s="60" t="s">
        <v>11</v>
      </c>
      <c r="L89" s="60" t="s">
        <v>12</v>
      </c>
      <c r="M89" s="60" t="s">
        <v>13</v>
      </c>
      <c r="N89" s="60" t="s">
        <v>14</v>
      </c>
      <c r="O89" s="60" t="s">
        <v>15</v>
      </c>
      <c r="P89" s="60" t="s">
        <v>16</v>
      </c>
      <c r="Q89" s="60"/>
      <c r="R89" s="60"/>
      <c r="T89" s="95">
        <f t="shared" si="2"/>
        <v>0</v>
      </c>
    </row>
    <row r="90" spans="1:20" ht="20.25" customHeight="1" x14ac:dyDescent="0.3">
      <c r="A90" s="74"/>
      <c r="B90" s="63" t="s">
        <v>35</v>
      </c>
      <c r="C90" s="64"/>
      <c r="D90" s="75"/>
      <c r="E90" s="76">
        <f>SUM(E55:E87)</f>
        <v>88213.650000000009</v>
      </c>
      <c r="F90" s="76">
        <f t="shared" ref="F90:R90" si="3">SUM(F55:F87)</f>
        <v>90355.44</v>
      </c>
      <c r="G90" s="76">
        <f t="shared" si="3"/>
        <v>83546.03</v>
      </c>
      <c r="H90" s="76">
        <f t="shared" si="3"/>
        <v>0</v>
      </c>
      <c r="I90" s="76">
        <f t="shared" si="3"/>
        <v>0</v>
      </c>
      <c r="J90" s="76">
        <f t="shared" si="3"/>
        <v>0</v>
      </c>
      <c r="K90" s="76">
        <f t="shared" si="3"/>
        <v>0</v>
      </c>
      <c r="L90" s="76">
        <f t="shared" si="3"/>
        <v>0</v>
      </c>
      <c r="M90" s="76">
        <f t="shared" si="3"/>
        <v>0</v>
      </c>
      <c r="N90" s="76">
        <f t="shared" si="3"/>
        <v>0</v>
      </c>
      <c r="O90" s="76">
        <f>SUM(O55:O87)</f>
        <v>0</v>
      </c>
      <c r="P90" s="76">
        <f t="shared" si="3"/>
        <v>0</v>
      </c>
      <c r="Q90" s="67">
        <f t="shared" si="3"/>
        <v>262115.12</v>
      </c>
      <c r="R90" s="67">
        <f t="shared" si="3"/>
        <v>262115.12</v>
      </c>
      <c r="T90" s="95"/>
    </row>
    <row r="91" spans="1:20" ht="31.5" customHeight="1" x14ac:dyDescent="0.2">
      <c r="A91" s="9"/>
      <c r="B91" s="10"/>
      <c r="C91" s="16"/>
      <c r="D91" s="16"/>
      <c r="E91" s="94">
        <f t="shared" ref="E91:P91" si="4">E45+E90</f>
        <v>10324812.01</v>
      </c>
      <c r="F91" s="94">
        <f t="shared" si="4"/>
        <v>6856925.4100000011</v>
      </c>
      <c r="G91" s="94">
        <f t="shared" si="4"/>
        <v>66038450.829999998</v>
      </c>
      <c r="H91" s="94">
        <f t="shared" si="4"/>
        <v>0</v>
      </c>
      <c r="I91" s="94">
        <f t="shared" si="4"/>
        <v>0</v>
      </c>
      <c r="J91" s="94">
        <f t="shared" si="4"/>
        <v>0</v>
      </c>
      <c r="K91" s="94">
        <f t="shared" si="4"/>
        <v>0</v>
      </c>
      <c r="L91" s="94">
        <f t="shared" si="4"/>
        <v>0</v>
      </c>
      <c r="M91" s="94">
        <f t="shared" si="4"/>
        <v>0</v>
      </c>
      <c r="N91" s="94">
        <f t="shared" si="4"/>
        <v>0</v>
      </c>
      <c r="O91" s="94">
        <f t="shared" si="4"/>
        <v>0</v>
      </c>
      <c r="P91" s="94">
        <f t="shared" si="4"/>
        <v>0</v>
      </c>
      <c r="Q91" s="11"/>
    </row>
    <row r="92" spans="1:20" ht="14.25" customHeight="1" x14ac:dyDescent="0.2">
      <c r="A92" s="9"/>
      <c r="B92" s="10"/>
      <c r="C92" s="16"/>
      <c r="D92" s="16"/>
      <c r="E92" s="11"/>
      <c r="F92" s="11"/>
      <c r="G92" s="11"/>
      <c r="H92" s="11"/>
      <c r="I92" s="21"/>
      <c r="J92" s="21"/>
      <c r="K92" s="11"/>
      <c r="L92" s="11"/>
      <c r="M92" s="11"/>
      <c r="N92" s="11"/>
      <c r="O92" s="11"/>
      <c r="P92" s="11"/>
      <c r="Q92" s="11"/>
    </row>
    <row r="93" spans="1:20" ht="20.100000000000001" customHeight="1" x14ac:dyDescent="0.35">
      <c r="A93" s="68" t="s">
        <v>44</v>
      </c>
      <c r="B93" s="69" t="s">
        <v>47</v>
      </c>
      <c r="C93" s="70"/>
      <c r="D93" s="71" t="s">
        <v>4</v>
      </c>
      <c r="E93" s="72" t="s">
        <v>5</v>
      </c>
      <c r="F93" s="72" t="s">
        <v>6</v>
      </c>
      <c r="G93" s="72" t="s">
        <v>7</v>
      </c>
      <c r="H93" s="72" t="s">
        <v>8</v>
      </c>
      <c r="I93" s="72" t="s">
        <v>9</v>
      </c>
      <c r="J93" s="72" t="s">
        <v>10</v>
      </c>
      <c r="K93" s="72" t="s">
        <v>11</v>
      </c>
      <c r="L93" s="72" t="s">
        <v>12</v>
      </c>
      <c r="M93" s="72" t="s">
        <v>13</v>
      </c>
      <c r="N93" s="72" t="s">
        <v>14</v>
      </c>
      <c r="O93" s="72" t="s">
        <v>15</v>
      </c>
      <c r="P93" s="72" t="s">
        <v>16</v>
      </c>
      <c r="Q93" s="72" t="s">
        <v>52</v>
      </c>
    </row>
    <row r="94" spans="1:20" s="2" customFormat="1" ht="15" customHeight="1" x14ac:dyDescent="0.2">
      <c r="A94" s="109" t="s">
        <v>49</v>
      </c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1"/>
    </row>
    <row r="95" spans="1:20" ht="15" customHeight="1" x14ac:dyDescent="0.25">
      <c r="A95" s="28" t="s">
        <v>62</v>
      </c>
      <c r="B95" s="29" t="s">
        <v>19</v>
      </c>
      <c r="C95" s="38"/>
      <c r="D95" s="30" t="s">
        <v>85</v>
      </c>
      <c r="E95" s="34">
        <v>0</v>
      </c>
      <c r="F95" s="34">
        <v>-10.28</v>
      </c>
      <c r="G95" s="34">
        <v>-1098.73</v>
      </c>
      <c r="H95" s="34"/>
      <c r="I95" s="34"/>
      <c r="J95" s="34"/>
      <c r="K95" s="34"/>
      <c r="L95" s="34"/>
      <c r="M95" s="34"/>
      <c r="N95" s="34"/>
      <c r="O95" s="34"/>
      <c r="P95" s="34"/>
      <c r="Q95" s="35">
        <f>E95+F95+G95+H95+I95+J95+K95+L95+M95+N95+O95+P95</f>
        <v>-1109.01</v>
      </c>
    </row>
    <row r="96" spans="1:20" ht="6.75" customHeight="1" x14ac:dyDescent="0.25">
      <c r="A96" s="90"/>
      <c r="B96" s="90"/>
      <c r="C96" s="91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</row>
    <row r="97" spans="1:17" ht="15" customHeight="1" x14ac:dyDescent="0.25">
      <c r="A97" s="28" t="s">
        <v>63</v>
      </c>
      <c r="B97" s="29" t="s">
        <v>20</v>
      </c>
      <c r="C97" s="38"/>
      <c r="D97" s="30" t="s">
        <v>85</v>
      </c>
      <c r="E97" s="34">
        <v>0</v>
      </c>
      <c r="F97" s="34">
        <v>0</v>
      </c>
      <c r="G97" s="34">
        <v>0</v>
      </c>
      <c r="H97" s="34"/>
      <c r="I97" s="34"/>
      <c r="J97" s="34"/>
      <c r="K97" s="34"/>
      <c r="L97" s="34"/>
      <c r="M97" s="34"/>
      <c r="N97" s="34"/>
      <c r="O97" s="34"/>
      <c r="P97" s="34"/>
      <c r="Q97" s="35">
        <f>SUM(E97:P97)</f>
        <v>0</v>
      </c>
    </row>
    <row r="98" spans="1:17" ht="6.75" customHeight="1" x14ac:dyDescent="0.25">
      <c r="A98" s="44"/>
      <c r="B98" s="45"/>
      <c r="C98" s="46"/>
      <c r="D98" s="47"/>
      <c r="E98" s="90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9"/>
    </row>
    <row r="99" spans="1:17" s="2" customFormat="1" ht="15" customHeight="1" x14ac:dyDescent="0.25">
      <c r="A99" s="28" t="s">
        <v>64</v>
      </c>
      <c r="B99" s="29" t="s">
        <v>73</v>
      </c>
      <c r="C99" s="38"/>
      <c r="D99" s="30" t="s">
        <v>85</v>
      </c>
      <c r="E99" s="34">
        <v>0</v>
      </c>
      <c r="F99" s="34">
        <v>0</v>
      </c>
      <c r="G99" s="34">
        <v>0</v>
      </c>
      <c r="H99" s="34"/>
      <c r="I99" s="34"/>
      <c r="J99" s="34"/>
      <c r="K99" s="34"/>
      <c r="L99" s="34"/>
      <c r="M99" s="34"/>
      <c r="N99" s="34"/>
      <c r="O99" s="34"/>
      <c r="P99" s="34"/>
      <c r="Q99" s="35">
        <f>E99+F99+G99+H99+I99+J99+K99+L99+M99+N99+O99+P99</f>
        <v>0</v>
      </c>
    </row>
    <row r="100" spans="1:17" ht="6.75" customHeight="1" x14ac:dyDescent="0.25">
      <c r="A100" s="44"/>
      <c r="B100" s="45"/>
      <c r="C100" s="46"/>
      <c r="D100" s="47"/>
      <c r="E100" s="90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9"/>
    </row>
    <row r="101" spans="1:17" ht="15" customHeight="1" x14ac:dyDescent="0.25">
      <c r="A101" s="28" t="s">
        <v>64</v>
      </c>
      <c r="B101" s="29" t="s">
        <v>21</v>
      </c>
      <c r="C101" s="38"/>
      <c r="D101" s="30" t="s">
        <v>83</v>
      </c>
      <c r="E101" s="34">
        <v>0</v>
      </c>
      <c r="F101" s="34">
        <v>0</v>
      </c>
      <c r="G101" s="34">
        <v>0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4"/>
      <c r="B102" s="45"/>
      <c r="C102" s="46"/>
      <c r="D102" s="47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9"/>
    </row>
    <row r="103" spans="1:17" ht="15" customHeight="1" x14ac:dyDescent="0.25">
      <c r="A103" s="28" t="s">
        <v>31</v>
      </c>
      <c r="B103" s="29" t="s">
        <v>32</v>
      </c>
      <c r="C103" s="38"/>
      <c r="D103" s="30" t="s">
        <v>85</v>
      </c>
      <c r="E103" s="34">
        <v>0</v>
      </c>
      <c r="F103" s="34">
        <v>0</v>
      </c>
      <c r="G103" s="34">
        <v>0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90"/>
      <c r="B104" s="90"/>
      <c r="C104" s="91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</row>
    <row r="105" spans="1:17" ht="15" customHeight="1" x14ac:dyDescent="0.25">
      <c r="A105" s="28" t="s">
        <v>66</v>
      </c>
      <c r="B105" s="29" t="s">
        <v>23</v>
      </c>
      <c r="C105" s="38">
        <v>442419906</v>
      </c>
      <c r="D105" s="30" t="s">
        <v>85</v>
      </c>
      <c r="E105" s="34">
        <v>-674826.7</v>
      </c>
      <c r="F105" s="34">
        <v>-840553.86</v>
      </c>
      <c r="G105" s="34">
        <v>-1164425.3500000001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5">
        <f>E105+F105+G105+H105+I105+J105+K105+L105+M105+N105+O105+P105</f>
        <v>-2679805.91</v>
      </c>
    </row>
    <row r="106" spans="1:17" ht="6.75" customHeight="1" x14ac:dyDescent="0.25">
      <c r="A106" s="44"/>
      <c r="B106" s="45"/>
      <c r="C106" s="46"/>
      <c r="D106" s="47"/>
      <c r="E106" s="48"/>
      <c r="F106" s="48"/>
      <c r="G106" s="48"/>
      <c r="H106" s="48"/>
      <c r="I106" s="90"/>
      <c r="J106" s="48"/>
      <c r="K106" s="48"/>
      <c r="L106" s="48"/>
      <c r="M106" s="48"/>
      <c r="N106" s="48"/>
      <c r="O106" s="48"/>
      <c r="P106" s="48"/>
      <c r="Q106" s="49"/>
    </row>
    <row r="107" spans="1:17" ht="15" customHeight="1" x14ac:dyDescent="0.25">
      <c r="A107" s="28" t="s">
        <v>22</v>
      </c>
      <c r="B107" s="29" t="s">
        <v>58</v>
      </c>
      <c r="C107" s="38"/>
      <c r="D107" s="30" t="s">
        <v>86</v>
      </c>
      <c r="E107" s="34">
        <v>0</v>
      </c>
      <c r="F107" s="34">
        <v>0</v>
      </c>
      <c r="G107" s="34">
        <v>0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35">
        <f>E107+F107+G107+H107+I107+J107+K107+L107+M107+N107+O107+P107</f>
        <v>0</v>
      </c>
    </row>
    <row r="108" spans="1:17" ht="6.75" customHeight="1" x14ac:dyDescent="0.25">
      <c r="A108" s="44"/>
      <c r="B108" s="45"/>
      <c r="C108" s="46"/>
      <c r="D108" s="47"/>
      <c r="E108" s="90"/>
      <c r="F108" s="90"/>
      <c r="G108" s="90"/>
      <c r="H108" s="90"/>
      <c r="I108" s="48"/>
      <c r="J108" s="48"/>
      <c r="K108" s="48"/>
      <c r="L108" s="48"/>
      <c r="M108" s="48"/>
      <c r="N108" s="48"/>
      <c r="O108" s="48"/>
      <c r="P108" s="48"/>
      <c r="Q108" s="49"/>
    </row>
    <row r="109" spans="1:17" ht="15" customHeight="1" x14ac:dyDescent="0.25">
      <c r="A109" s="28" t="s">
        <v>22</v>
      </c>
      <c r="B109" s="29" t="s">
        <v>59</v>
      </c>
      <c r="C109" s="38"/>
      <c r="D109" s="30" t="s">
        <v>87</v>
      </c>
      <c r="E109" s="34">
        <v>0</v>
      </c>
      <c r="F109" s="34">
        <v>0</v>
      </c>
      <c r="G109" s="34">
        <v>0</v>
      </c>
      <c r="H109" s="34"/>
      <c r="I109" s="34"/>
      <c r="J109" s="34"/>
      <c r="K109" s="34"/>
      <c r="L109" s="34"/>
      <c r="M109" s="34"/>
      <c r="N109" s="34"/>
      <c r="O109" s="34"/>
      <c r="P109" s="34"/>
      <c r="Q109" s="35">
        <f>E109+F109+G109+H109+I109+J109+K109+L109+M109+N109+O109+P109</f>
        <v>0</v>
      </c>
    </row>
    <row r="110" spans="1:17" ht="6.75" customHeight="1" x14ac:dyDescent="0.25">
      <c r="A110" s="44"/>
      <c r="B110" s="45"/>
      <c r="C110" s="46"/>
      <c r="D110" s="47"/>
      <c r="E110" s="90"/>
      <c r="F110" s="90"/>
      <c r="G110" s="90"/>
      <c r="H110" s="90"/>
      <c r="I110" s="48"/>
      <c r="J110" s="48"/>
      <c r="K110" s="48"/>
      <c r="L110" s="48"/>
      <c r="M110" s="48"/>
      <c r="N110" s="48"/>
      <c r="O110" s="48"/>
      <c r="P110" s="48"/>
      <c r="Q110" s="49"/>
    </row>
    <row r="111" spans="1:17" ht="15" customHeight="1" x14ac:dyDescent="0.25">
      <c r="A111" s="28" t="s">
        <v>26</v>
      </c>
      <c r="B111" s="29" t="s">
        <v>48</v>
      </c>
      <c r="C111" s="38"/>
      <c r="D111" s="30" t="s">
        <v>83</v>
      </c>
      <c r="E111" s="34">
        <v>0</v>
      </c>
      <c r="F111" s="34">
        <v>0</v>
      </c>
      <c r="G111" s="34">
        <v>0</v>
      </c>
      <c r="H111" s="34"/>
      <c r="I111" s="34"/>
      <c r="J111" s="34"/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4"/>
      <c r="B112" s="45"/>
      <c r="C112" s="46"/>
      <c r="D112" s="47"/>
      <c r="E112" s="90"/>
      <c r="F112" s="90"/>
      <c r="G112" s="90"/>
      <c r="H112" s="90"/>
      <c r="I112" s="48"/>
      <c r="J112" s="48"/>
      <c r="K112" s="48"/>
      <c r="L112" s="48"/>
      <c r="M112" s="48"/>
      <c r="N112" s="48"/>
      <c r="O112" s="48"/>
      <c r="P112" s="48"/>
      <c r="Q112" s="49"/>
    </row>
    <row r="113" spans="1:18" ht="15" customHeight="1" x14ac:dyDescent="0.25">
      <c r="A113" s="28" t="s">
        <v>46</v>
      </c>
      <c r="B113" s="29" t="s">
        <v>48</v>
      </c>
      <c r="C113" s="38"/>
      <c r="D113" s="30" t="s">
        <v>83</v>
      </c>
      <c r="E113" s="34">
        <v>0</v>
      </c>
      <c r="F113" s="34">
        <v>0</v>
      </c>
      <c r="G113" s="34">
        <v>0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s="2" customFormat="1" ht="6.75" customHeight="1" x14ac:dyDescent="0.25">
      <c r="A114" s="44"/>
      <c r="B114" s="45"/>
      <c r="C114" s="46"/>
      <c r="D114" s="47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1:18" ht="14.25" customHeight="1" x14ac:dyDescent="0.25">
      <c r="A115" s="56"/>
      <c r="B115" s="57" t="s">
        <v>54</v>
      </c>
      <c r="C115" s="58"/>
      <c r="D115" s="73"/>
      <c r="E115" s="60" t="s">
        <v>5</v>
      </c>
      <c r="F115" s="60" t="s">
        <v>6</v>
      </c>
      <c r="G115" s="60" t="s">
        <v>7</v>
      </c>
      <c r="H115" s="60" t="s">
        <v>8</v>
      </c>
      <c r="I115" s="60" t="s">
        <v>9</v>
      </c>
      <c r="J115" s="60" t="s">
        <v>10</v>
      </c>
      <c r="K115" s="60" t="s">
        <v>11</v>
      </c>
      <c r="L115" s="60" t="s">
        <v>12</v>
      </c>
      <c r="M115" s="60" t="s">
        <v>13</v>
      </c>
      <c r="N115" s="60" t="s">
        <v>14</v>
      </c>
      <c r="O115" s="60" t="s">
        <v>15</v>
      </c>
      <c r="P115" s="60" t="s">
        <v>16</v>
      </c>
      <c r="Q115" s="60"/>
    </row>
    <row r="116" spans="1:18" ht="20.25" customHeight="1" x14ac:dyDescent="0.3">
      <c r="A116" s="74"/>
      <c r="B116" s="63" t="s">
        <v>50</v>
      </c>
      <c r="C116" s="64"/>
      <c r="D116" s="75"/>
      <c r="E116" s="76">
        <f t="shared" ref="E116:P116" si="5">SUM(E95:E113)</f>
        <v>-674826.7</v>
      </c>
      <c r="F116" s="76">
        <f t="shared" si="5"/>
        <v>-840564.14</v>
      </c>
      <c r="G116" s="76">
        <f t="shared" si="5"/>
        <v>-1165524.08</v>
      </c>
      <c r="H116" s="76">
        <f t="shared" si="5"/>
        <v>0</v>
      </c>
      <c r="I116" s="76">
        <f>SUM(I95:I113)</f>
        <v>0</v>
      </c>
      <c r="J116" s="76">
        <f>SUM(J95:J113)</f>
        <v>0</v>
      </c>
      <c r="K116" s="76">
        <f t="shared" si="5"/>
        <v>0</v>
      </c>
      <c r="L116" s="76">
        <f t="shared" si="5"/>
        <v>0</v>
      </c>
      <c r="M116" s="76">
        <f t="shared" si="5"/>
        <v>0</v>
      </c>
      <c r="N116" s="76">
        <f t="shared" si="5"/>
        <v>0</v>
      </c>
      <c r="O116" s="76">
        <f t="shared" si="5"/>
        <v>0</v>
      </c>
      <c r="P116" s="76">
        <f t="shared" si="5"/>
        <v>0</v>
      </c>
      <c r="Q116" s="77">
        <f>SUM(Q95:Q113)</f>
        <v>-2680914.92</v>
      </c>
    </row>
    <row r="117" spans="1:18" s="2" customFormat="1" ht="8.25" customHeight="1" x14ac:dyDescent="0.25">
      <c r="A117" s="45"/>
      <c r="B117" s="84"/>
      <c r="C117" s="46"/>
      <c r="D117" s="46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8" ht="20.45" customHeight="1" x14ac:dyDescent="0.3">
      <c r="A118" s="78"/>
      <c r="B118" s="79" t="s">
        <v>36</v>
      </c>
      <c r="C118" s="80"/>
      <c r="D118" s="81"/>
      <c r="E118" s="82">
        <f>E45+E51+E90+E116</f>
        <v>9649985.3100000005</v>
      </c>
      <c r="F118" s="82">
        <f t="shared" ref="F118:M118" si="6">F45+F51+F90+F116</f>
        <v>6016361.2700000014</v>
      </c>
      <c r="G118" s="82">
        <f t="shared" si="6"/>
        <v>64872926.75</v>
      </c>
      <c r="H118" s="82">
        <f t="shared" si="6"/>
        <v>0</v>
      </c>
      <c r="I118" s="82">
        <f t="shared" si="6"/>
        <v>0</v>
      </c>
      <c r="J118" s="82">
        <f t="shared" si="6"/>
        <v>0</v>
      </c>
      <c r="K118" s="82">
        <f t="shared" si="6"/>
        <v>0</v>
      </c>
      <c r="L118" s="82">
        <f t="shared" si="6"/>
        <v>0</v>
      </c>
      <c r="M118" s="82">
        <f t="shared" si="6"/>
        <v>0</v>
      </c>
      <c r="N118" s="82">
        <f>N45+N51+N90+N116</f>
        <v>0</v>
      </c>
      <c r="O118" s="82">
        <f>O45+O90+O116</f>
        <v>0</v>
      </c>
      <c r="P118" s="82">
        <f>P45+P90+P116</f>
        <v>0</v>
      </c>
      <c r="Q118" s="83">
        <f>Q45+Q51+Q90+Q116</f>
        <v>80539273.330000013</v>
      </c>
      <c r="R118" s="83">
        <f>R45+R51+R90+R116</f>
        <v>80539273.330000013</v>
      </c>
    </row>
    <row r="119" spans="1:18" x14ac:dyDescent="0.2">
      <c r="A119" s="7"/>
      <c r="B119" s="7"/>
      <c r="C119" s="13"/>
      <c r="D119" s="13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8" ht="18.75" x14ac:dyDescent="0.3">
      <c r="A120" s="7"/>
      <c r="B120" s="12" t="s">
        <v>37</v>
      </c>
      <c r="C120" s="41"/>
      <c r="D120" s="13" t="s">
        <v>89</v>
      </c>
      <c r="E120" s="82">
        <v>9649985.3100000005</v>
      </c>
      <c r="F120" s="82">
        <v>6016361.2699999996</v>
      </c>
      <c r="G120" s="82">
        <v>64872926.75</v>
      </c>
      <c r="H120" s="82"/>
      <c r="I120" s="82"/>
      <c r="J120" s="82"/>
      <c r="K120" s="82"/>
      <c r="L120" s="82"/>
      <c r="M120" s="82"/>
      <c r="N120" s="82"/>
      <c r="O120" s="82"/>
      <c r="P120" s="8" t="s">
        <v>56</v>
      </c>
      <c r="Q120" s="83">
        <v>80539273.329999998</v>
      </c>
      <c r="R120" s="83">
        <f>Q120</f>
        <v>80539273.329999998</v>
      </c>
    </row>
    <row r="122" spans="1:18" ht="18.75" x14ac:dyDescent="0.3">
      <c r="E122" s="1">
        <f>E120-E118</f>
        <v>0</v>
      </c>
      <c r="F122" s="1">
        <f>F120-F118</f>
        <v>0</v>
      </c>
      <c r="G122" s="1">
        <f>G120-G118</f>
        <v>0</v>
      </c>
      <c r="H122" s="1">
        <f t="shared" ref="H122:O122" si="7">H120-H118</f>
        <v>0</v>
      </c>
      <c r="I122" s="1">
        <f t="shared" si="7"/>
        <v>0</v>
      </c>
      <c r="J122" s="1">
        <f t="shared" si="7"/>
        <v>0</v>
      </c>
      <c r="K122" s="1">
        <f t="shared" si="7"/>
        <v>0</v>
      </c>
      <c r="L122" s="1">
        <f t="shared" si="7"/>
        <v>0</v>
      </c>
      <c r="M122" s="1">
        <f t="shared" si="7"/>
        <v>0</v>
      </c>
      <c r="N122" s="1">
        <f t="shared" si="7"/>
        <v>0</v>
      </c>
      <c r="O122" s="1">
        <f t="shared" si="7"/>
        <v>0</v>
      </c>
      <c r="P122" s="1" t="s">
        <v>57</v>
      </c>
      <c r="Q122" s="83">
        <f>Q118-Q120</f>
        <v>0</v>
      </c>
      <c r="R122" s="83">
        <f>R118-R120</f>
        <v>0</v>
      </c>
    </row>
    <row r="124" spans="1:18" x14ac:dyDescent="0.2">
      <c r="Q124" s="36"/>
    </row>
  </sheetData>
  <mergeCells count="8">
    <mergeCell ref="A1:R1"/>
    <mergeCell ref="A94:Q94"/>
    <mergeCell ref="A2:Q2"/>
    <mergeCell ref="A3:Q3"/>
    <mergeCell ref="A4:Q4"/>
    <mergeCell ref="A9:Q9"/>
    <mergeCell ref="A54:R54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2023-05-05T17:28:17Z</cp:lastPrinted>
  <dcterms:created xsi:type="dcterms:W3CDTF">2014-01-20T18:22:18Z</dcterms:created>
  <dcterms:modified xsi:type="dcterms:W3CDTF">2023-05-29T20:16:43Z</dcterms:modified>
</cp:coreProperties>
</file>