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1391\Downloads\"/>
    </mc:Choice>
  </mc:AlternateContent>
  <bookViews>
    <workbookView xWindow="0" yWindow="0" windowWidth="28800" windowHeight="12135"/>
  </bookViews>
  <sheets>
    <sheet name="2022" sheetId="5" r:id="rId1"/>
  </sheets>
  <definedNames>
    <definedName name="_xlnm.Print_Area" localSheetId="0">'2022'!$B$1:$AD$34</definedName>
  </definedNames>
  <calcPr calcId="152511"/>
</workbook>
</file>

<file path=xl/calcChain.xml><?xml version="1.0" encoding="utf-8"?>
<calcChain xmlns="http://schemas.openxmlformats.org/spreadsheetml/2006/main">
  <c r="H25" i="5" l="1"/>
  <c r="AD25" i="5"/>
  <c r="H24" i="5"/>
  <c r="AD24" i="5"/>
  <c r="H22" i="5"/>
  <c r="AD22" i="5"/>
  <c r="H20" i="5"/>
  <c r="AD20" i="5"/>
  <c r="H18" i="5"/>
  <c r="AD18" i="5"/>
  <c r="H17" i="5"/>
  <c r="AD17" i="5"/>
  <c r="H16" i="5"/>
  <c r="H15" i="5"/>
  <c r="H14" i="5"/>
  <c r="H11" i="5"/>
  <c r="H10" i="5"/>
  <c r="H9" i="5"/>
  <c r="AD9" i="5"/>
  <c r="H8" i="5"/>
  <c r="AD30" i="5"/>
  <c r="AD19" i="5"/>
  <c r="AD16" i="5"/>
  <c r="AD15" i="5"/>
  <c r="AD14" i="5"/>
  <c r="AD13" i="5"/>
  <c r="AD23" i="5"/>
  <c r="AD21" i="5"/>
  <c r="AD11" i="5"/>
  <c r="AD10" i="5"/>
  <c r="V28" i="5"/>
  <c r="V27" i="5"/>
  <c r="V7" i="5"/>
  <c r="T28" i="5"/>
  <c r="T27" i="5"/>
  <c r="N7" i="5"/>
  <c r="Z28" i="5"/>
  <c r="Z27" i="5"/>
  <c r="AD29" i="5"/>
  <c r="AD28" i="5"/>
  <c r="AD27" i="5"/>
  <c r="AB28" i="5"/>
  <c r="AB27" i="5"/>
  <c r="F7" i="5"/>
  <c r="F12" i="5"/>
  <c r="H28" i="5"/>
  <c r="H27" i="5"/>
  <c r="F28" i="5"/>
  <c r="F27" i="5"/>
  <c r="AD26" i="5"/>
  <c r="J28" i="5"/>
  <c r="J27" i="5"/>
  <c r="L28" i="5"/>
  <c r="L27" i="5"/>
  <c r="P28" i="5"/>
  <c r="P27" i="5"/>
  <c r="N28" i="5"/>
  <c r="N27" i="5"/>
  <c r="N31" i="5"/>
  <c r="J12" i="5"/>
  <c r="J7" i="5"/>
  <c r="L7" i="5"/>
  <c r="P7" i="5"/>
  <c r="R28" i="5"/>
  <c r="R27" i="5"/>
  <c r="R7" i="5"/>
  <c r="T7" i="5"/>
  <c r="T6" i="5"/>
  <c r="V12" i="5"/>
  <c r="N12" i="5"/>
  <c r="N6" i="5"/>
  <c r="L12" i="5"/>
  <c r="T12" i="5"/>
  <c r="R12" i="5"/>
  <c r="P12" i="5"/>
  <c r="X28" i="5"/>
  <c r="X27" i="5"/>
  <c r="X12" i="5"/>
  <c r="X7" i="5"/>
  <c r="X6" i="5"/>
  <c r="Z12" i="5"/>
  <c r="Z7" i="5"/>
  <c r="Z6" i="5"/>
  <c r="AB12" i="5"/>
  <c r="AB7" i="5"/>
  <c r="AB6" i="5"/>
  <c r="AB31" i="5"/>
  <c r="F6" i="5"/>
  <c r="F31" i="5"/>
  <c r="Z31" i="5"/>
  <c r="T31" i="5"/>
  <c r="X31" i="5"/>
  <c r="P6" i="5"/>
  <c r="P31" i="5"/>
  <c r="R6" i="5"/>
  <c r="R31" i="5"/>
  <c r="L6" i="5"/>
  <c r="L31" i="5"/>
  <c r="V6" i="5"/>
  <c r="V31" i="5"/>
  <c r="J6" i="5"/>
  <c r="J31" i="5"/>
  <c r="H12" i="5"/>
  <c r="H7" i="5"/>
  <c r="AD8" i="5"/>
  <c r="AD7" i="5"/>
  <c r="AD12" i="5"/>
  <c r="AD6" i="5"/>
  <c r="AD31" i="5"/>
  <c r="H6" i="5"/>
  <c r="H31" i="5"/>
</calcChain>
</file>

<file path=xl/sharedStrings.xml><?xml version="1.0" encoding="utf-8"?>
<sst xmlns="http://schemas.openxmlformats.org/spreadsheetml/2006/main" count="45" uniqueCount="45">
  <si>
    <t>JANEIRO</t>
  </si>
  <si>
    <t>FEVEREIRO</t>
  </si>
  <si>
    <t>MARÇO</t>
  </si>
  <si>
    <t>ABRIL</t>
  </si>
  <si>
    <t>MAIO</t>
  </si>
  <si>
    <t>JUNHO</t>
  </si>
  <si>
    <t>JULHO</t>
  </si>
  <si>
    <t>AGOSTO</t>
  </si>
  <si>
    <t>SETEMBRO</t>
  </si>
  <si>
    <t>OUTUBRO</t>
  </si>
  <si>
    <t>NOVEMBRO</t>
  </si>
  <si>
    <t>DEZEMBRO</t>
  </si>
  <si>
    <t xml:space="preserve"> ACUMULADO NO ANO</t>
  </si>
  <si>
    <t>Elemento</t>
  </si>
  <si>
    <t>3 - DESPESAS CORRENTES</t>
  </si>
  <si>
    <t>31 - PESSOAL E ENCARGOS SOCIAIS</t>
  </si>
  <si>
    <t>319011 - VENCIMENTOS E VANTAGENS FIXAS-PESSOAL CIVIL</t>
  </si>
  <si>
    <t>319013 - OBRIGACOES PATRONAIS</t>
  </si>
  <si>
    <t>33 - OUTRAS DESPESAS CORRENTES</t>
  </si>
  <si>
    <t>334081 - DISTRIBUICAO DE RECEITAS</t>
  </si>
  <si>
    <t>339008 - OUTROS BENEFICIOS ASSISTENCIAIS</t>
  </si>
  <si>
    <t>339014 - DIARIAS-CIVIL</t>
  </si>
  <si>
    <t>339030 - MATERIAL DE CONSUMO</t>
  </si>
  <si>
    <t>339033 - PASSAGENS E DESPESAS COM LOCOMOCAO</t>
  </si>
  <si>
    <t>339036 - OUTROS SERVICOS DE TERCEIROS-PESSOA FISICA</t>
  </si>
  <si>
    <t>339037 - SERVICOS DE LIMPEZA,VIGIL.E OUTROS-PES.JURID</t>
  </si>
  <si>
    <t>339039 - OUTROS SERVICOS DE TERCEIROS-PESSOA JURIDICA</t>
  </si>
  <si>
    <t>339047 - OBRIGACOES TRIBUTARIAS E CONTRIBUTIVAS</t>
  </si>
  <si>
    <t>339050 - SERVICOS DE UTILIDADE PUBLICA</t>
  </si>
  <si>
    <t>339092 - DESPESAS DE EXERCICIOS ANTERIORES</t>
  </si>
  <si>
    <t>339093 - INDENIZACOES E RESTITUICOES</t>
  </si>
  <si>
    <t>4 - DESPESAS DE CAPITAL</t>
  </si>
  <si>
    <t>44 - INVESTIMENTOS</t>
  </si>
  <si>
    <t>449052 - EQUIPAMENTOS E MATERIAL PERMANENTE</t>
  </si>
  <si>
    <t>319007 - OBRIGACOES PATRONAIS</t>
  </si>
  <si>
    <t/>
  </si>
  <si>
    <t xml:space="preserve">DESPESAS ORÇAMENTÁRIAS </t>
  </si>
  <si>
    <t>449051 - OBRAS E INSTALAÇÕES</t>
  </si>
  <si>
    <t>339096 - RESSARC. DE DESPESAS DE PESSOAL REEQUISITADO</t>
  </si>
  <si>
    <t>319016 - OUTRAS DESPESAS VARIÁREIS - HORA EXTRA</t>
  </si>
  <si>
    <t>valores liquidados</t>
  </si>
  <si>
    <t>339040 -DESPESAS COM TECNOLOGIA DA INFORMAÇÃO</t>
  </si>
  <si>
    <t xml:space="preserve">DESPESAS ORÇAMENTÁRIAS - POR ELEMENTO </t>
  </si>
  <si>
    <t>Data Atualizacao :  01/02/2022 a 28/02/2022</t>
  </si>
  <si>
    <t>fonte: SIGEO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</si>
</sst>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8" formatCode="_(* #,##0.00_);_(* \(#,##0.00\);_(* \-??_);_(@_)"/>
  </numFmts>
  <fonts count="17" x14ac:knownFonts="1">
    <font>
      <sz val="10"/>
      <name val="Arial"/>
      <family val="2"/>
    </font>
    <font>
      <b/>
      <sz val="12"/>
      <color indexed="8"/>
      <name val="Arial"/>
      <family val="2"/>
    </font>
    <font>
      <b/>
      <i/>
      <sz val="10"/>
      <name val="Arial"/>
      <family val="2"/>
    </font>
    <font>
      <b/>
      <sz val="10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b/>
      <sz val="9"/>
      <color indexed="8"/>
      <name val="Arial"/>
      <family val="2"/>
    </font>
    <font>
      <b/>
      <sz val="9"/>
      <name val="Arial"/>
      <family val="2"/>
    </font>
    <font>
      <b/>
      <i/>
      <sz val="12"/>
      <color indexed="8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9"/>
      <name val="Arial"/>
      <family val="2"/>
    </font>
    <font>
      <i/>
      <sz val="10"/>
      <name val="Arial"/>
      <family val="2"/>
    </font>
    <font>
      <b/>
      <sz val="11"/>
      <color rgb="FF0070C0"/>
      <name val="Arial"/>
      <family val="2"/>
    </font>
    <font>
      <b/>
      <sz val="11"/>
      <color rgb="FFFFFF00"/>
      <name val="Arial"/>
      <family val="2"/>
    </font>
    <font>
      <b/>
      <sz val="11"/>
      <color theme="3"/>
      <name val="Arial"/>
      <family val="2"/>
    </font>
    <font>
      <sz val="11"/>
      <color theme="3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theme="2"/>
        <bgColor indexed="64"/>
      </patternFill>
    </fill>
    <fill>
      <patternFill patternType="solid">
        <fgColor rgb="FFFFFFCC"/>
        <bgColor indexed="9"/>
      </patternFill>
    </fill>
    <fill>
      <patternFill patternType="solid">
        <fgColor rgb="FFEAEAEA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theme="4"/>
        <bgColor indexed="64"/>
      </patternFill>
    </fill>
  </fills>
  <borders count="14">
    <border>
      <left/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3">
    <xf numFmtId="0" fontId="0" fillId="0" borderId="0"/>
    <xf numFmtId="0" fontId="9" fillId="0" borderId="0"/>
    <xf numFmtId="178" fontId="9" fillId="0" borderId="0" applyFill="0" applyBorder="0" applyAlignment="0" applyProtection="0"/>
  </cellStyleXfs>
  <cellXfs count="71">
    <xf numFmtId="0" fontId="0" fillId="0" borderId="0" xfId="0"/>
    <xf numFmtId="0" fontId="9" fillId="2" borderId="0" xfId="1" applyFill="1"/>
    <xf numFmtId="0" fontId="9" fillId="0" borderId="0" xfId="1"/>
    <xf numFmtId="0" fontId="9" fillId="2" borderId="0" xfId="1" applyFill="1" applyBorder="1"/>
    <xf numFmtId="0" fontId="3" fillId="0" borderId="0" xfId="0" applyFont="1"/>
    <xf numFmtId="0" fontId="3" fillId="0" borderId="0" xfId="1" applyFont="1"/>
    <xf numFmtId="0" fontId="0" fillId="0" borderId="0" xfId="0" quotePrefix="1"/>
    <xf numFmtId="0" fontId="7" fillId="0" borderId="0" xfId="0" applyFont="1"/>
    <xf numFmtId="0" fontId="9" fillId="2" borderId="1" xfId="1" applyFill="1" applyBorder="1"/>
    <xf numFmtId="0" fontId="2" fillId="2" borderId="0" xfId="1" applyFont="1" applyFill="1" applyBorder="1"/>
    <xf numFmtId="0" fontId="2" fillId="2" borderId="1" xfId="1" applyFont="1" applyFill="1" applyBorder="1"/>
    <xf numFmtId="0" fontId="12" fillId="2" borderId="0" xfId="1" applyFont="1" applyFill="1" applyBorder="1"/>
    <xf numFmtId="0" fontId="12" fillId="2" borderId="1" xfId="1" applyFont="1" applyFill="1" applyBorder="1"/>
    <xf numFmtId="4" fontId="10" fillId="2" borderId="1" xfId="2" applyNumberFormat="1" applyFont="1" applyFill="1" applyBorder="1" applyAlignment="1"/>
    <xf numFmtId="4" fontId="9" fillId="2" borderId="0" xfId="2" applyNumberFormat="1" applyFill="1" applyAlignment="1"/>
    <xf numFmtId="4" fontId="3" fillId="0" borderId="2" xfId="2" applyNumberFormat="1" applyFont="1" applyFill="1" applyBorder="1" applyAlignment="1" applyProtection="1"/>
    <xf numFmtId="0" fontId="5" fillId="0" borderId="2" xfId="1" applyFont="1" applyFill="1" applyBorder="1" applyAlignment="1">
      <alignment horizontal="left" vertical="top" wrapText="1"/>
    </xf>
    <xf numFmtId="0" fontId="9" fillId="0" borderId="0" xfId="1" applyFill="1"/>
    <xf numFmtId="4" fontId="11" fillId="0" borderId="2" xfId="2" applyNumberFormat="1" applyFont="1" applyFill="1" applyBorder="1" applyAlignment="1" applyProtection="1"/>
    <xf numFmtId="4" fontId="11" fillId="0" borderId="0" xfId="2" applyNumberFormat="1" applyFont="1" applyFill="1" applyAlignment="1"/>
    <xf numFmtId="4" fontId="11" fillId="0" borderId="2" xfId="2" applyNumberFormat="1" applyFont="1" applyFill="1" applyBorder="1" applyAlignment="1"/>
    <xf numFmtId="4" fontId="9" fillId="0" borderId="0" xfId="2" applyNumberFormat="1" applyFill="1" applyAlignment="1"/>
    <xf numFmtId="0" fontId="3" fillId="0" borderId="0" xfId="1" applyFont="1" applyFill="1"/>
    <xf numFmtId="4" fontId="3" fillId="0" borderId="0" xfId="2" applyNumberFormat="1" applyFont="1" applyFill="1" applyAlignment="1"/>
    <xf numFmtId="0" fontId="5" fillId="0" borderId="2" xfId="0" applyFont="1" applyFill="1" applyBorder="1" applyAlignment="1">
      <alignment horizontal="left" vertical="top" wrapText="1"/>
    </xf>
    <xf numFmtId="0" fontId="5" fillId="3" borderId="1" xfId="1" applyFont="1" applyFill="1" applyBorder="1" applyAlignment="1">
      <alignment horizontal="left" vertical="top"/>
    </xf>
    <xf numFmtId="0" fontId="5" fillId="3" borderId="3" xfId="1" applyFont="1" applyFill="1" applyBorder="1" applyAlignment="1">
      <alignment horizontal="left" vertical="top"/>
    </xf>
    <xf numFmtId="4" fontId="3" fillId="3" borderId="2" xfId="2" applyNumberFormat="1" applyFont="1" applyFill="1" applyBorder="1" applyAlignment="1" applyProtection="1"/>
    <xf numFmtId="0" fontId="4" fillId="4" borderId="1" xfId="1" applyFont="1" applyFill="1" applyBorder="1" applyAlignment="1">
      <alignment horizontal="left" vertical="top"/>
    </xf>
    <xf numFmtId="4" fontId="13" fillId="4" borderId="3" xfId="2" applyNumberFormat="1" applyFont="1" applyFill="1" applyBorder="1" applyAlignment="1" applyProtection="1"/>
    <xf numFmtId="4" fontId="13" fillId="4" borderId="2" xfId="2" applyNumberFormat="1" applyFont="1" applyFill="1" applyBorder="1" applyAlignment="1" applyProtection="1"/>
    <xf numFmtId="0" fontId="5" fillId="5" borderId="1" xfId="1" applyFont="1" applyFill="1" applyBorder="1" applyAlignment="1">
      <alignment horizontal="left" vertical="top"/>
    </xf>
    <xf numFmtId="4" fontId="3" fillId="5" borderId="2" xfId="2" applyNumberFormat="1" applyFont="1" applyFill="1" applyBorder="1" applyAlignment="1" applyProtection="1"/>
    <xf numFmtId="0" fontId="4" fillId="6" borderId="1" xfId="1" applyFont="1" applyFill="1" applyBorder="1" applyAlignment="1">
      <alignment horizontal="left" vertical="top"/>
    </xf>
    <xf numFmtId="0" fontId="4" fillId="6" borderId="3" xfId="1" applyFont="1" applyFill="1" applyBorder="1" applyAlignment="1">
      <alignment horizontal="left" vertical="top"/>
    </xf>
    <xf numFmtId="4" fontId="14" fillId="7" borderId="2" xfId="2" applyNumberFormat="1" applyFont="1" applyFill="1" applyBorder="1" applyAlignment="1" applyProtection="1"/>
    <xf numFmtId="0" fontId="14" fillId="0" borderId="0" xfId="1" applyFont="1" applyFill="1"/>
    <xf numFmtId="4" fontId="14" fillId="0" borderId="0" xfId="2" applyNumberFormat="1" applyFont="1" applyFill="1" applyAlignment="1"/>
    <xf numFmtId="0" fontId="4" fillId="3" borderId="1" xfId="1" applyFont="1" applyFill="1" applyBorder="1" applyAlignment="1">
      <alignment horizontal="left" vertical="top"/>
    </xf>
    <xf numFmtId="4" fontId="15" fillId="6" borderId="2" xfId="2" applyNumberFormat="1" applyFont="1" applyFill="1" applyBorder="1" applyAlignment="1" applyProtection="1"/>
    <xf numFmtId="4" fontId="16" fillId="0" borderId="0" xfId="2" applyNumberFormat="1" applyFont="1" applyFill="1" applyAlignment="1"/>
    <xf numFmtId="4" fontId="11" fillId="0" borderId="1" xfId="2" applyNumberFormat="1" applyFont="1" applyFill="1" applyBorder="1" applyAlignment="1" applyProtection="1"/>
    <xf numFmtId="0" fontId="2" fillId="2" borderId="1" xfId="1" applyFont="1" applyFill="1" applyBorder="1" applyAlignment="1">
      <alignment vertical="center"/>
    </xf>
    <xf numFmtId="0" fontId="9" fillId="2" borderId="1" xfId="1" applyFill="1" applyBorder="1" applyAlignment="1">
      <alignment vertical="center"/>
    </xf>
    <xf numFmtId="0" fontId="12" fillId="2" borderId="1" xfId="1" applyFont="1" applyFill="1" applyBorder="1" applyAlignment="1">
      <alignment vertical="center"/>
    </xf>
    <xf numFmtId="4" fontId="13" fillId="0" borderId="1" xfId="2" applyNumberFormat="1" applyFont="1" applyFill="1" applyBorder="1" applyAlignment="1" applyProtection="1"/>
    <xf numFmtId="4" fontId="3" fillId="0" borderId="1" xfId="2" applyNumberFormat="1" applyFont="1" applyFill="1" applyBorder="1" applyAlignment="1" applyProtection="1"/>
    <xf numFmtId="4" fontId="15" fillId="0" borderId="1" xfId="2" applyNumberFormat="1" applyFont="1" applyFill="1" applyBorder="1" applyAlignment="1" applyProtection="1"/>
    <xf numFmtId="4" fontId="14" fillId="0" borderId="1" xfId="2" applyNumberFormat="1" applyFont="1" applyFill="1" applyBorder="1" applyAlignment="1" applyProtection="1"/>
    <xf numFmtId="0" fontId="14" fillId="7" borderId="11" xfId="1" applyFont="1" applyFill="1" applyBorder="1" applyAlignment="1">
      <alignment horizontal="center" vertical="center"/>
    </xf>
    <xf numFmtId="0" fontId="14" fillId="7" borderId="12" xfId="1" applyFont="1" applyFill="1" applyBorder="1" applyAlignment="1">
      <alignment horizontal="center" vertical="center"/>
    </xf>
    <xf numFmtId="0" fontId="14" fillId="7" borderId="13" xfId="1" applyFont="1" applyFill="1" applyBorder="1" applyAlignment="1">
      <alignment horizontal="center" vertical="center"/>
    </xf>
    <xf numFmtId="0" fontId="2" fillId="2" borderId="2" xfId="1" applyFont="1" applyFill="1" applyBorder="1" applyAlignment="1">
      <alignment horizontal="center" vertical="center"/>
    </xf>
    <xf numFmtId="0" fontId="6" fillId="3" borderId="10" xfId="1" applyFont="1" applyFill="1" applyBorder="1" applyAlignment="1">
      <alignment horizontal="left" vertical="top"/>
    </xf>
    <xf numFmtId="0" fontId="8" fillId="2" borderId="3" xfId="1" applyFont="1" applyFill="1" applyBorder="1" applyAlignment="1">
      <alignment horizontal="center" vertical="top" wrapText="1"/>
    </xf>
    <xf numFmtId="0" fontId="6" fillId="5" borderId="10" xfId="1" applyFont="1" applyFill="1" applyBorder="1" applyAlignment="1">
      <alignment horizontal="left" vertical="top"/>
    </xf>
    <xf numFmtId="0" fontId="15" fillId="6" borderId="10" xfId="1" applyFont="1" applyFill="1" applyBorder="1" applyAlignment="1">
      <alignment horizontal="left" vertical="top"/>
    </xf>
    <xf numFmtId="0" fontId="0" fillId="0" borderId="0" xfId="0" applyAlignment="1">
      <alignment horizontal="center"/>
    </xf>
    <xf numFmtId="0" fontId="13" fillId="4" borderId="1" xfId="1" applyFont="1" applyFill="1" applyBorder="1" applyAlignment="1">
      <alignment horizontal="left" vertical="top"/>
    </xf>
    <xf numFmtId="0" fontId="3" fillId="0" borderId="0" xfId="0" applyFont="1" applyAlignment="1">
      <alignment horizontal="center" vertical="center"/>
    </xf>
    <xf numFmtId="0" fontId="2" fillId="2" borderId="10" xfId="1" applyFont="1" applyFill="1" applyBorder="1" applyAlignment="1">
      <alignment horizontal="center" vertical="center"/>
    </xf>
    <xf numFmtId="0" fontId="2" fillId="2" borderId="1" xfId="1" applyFont="1" applyFill="1" applyBorder="1" applyAlignment="1">
      <alignment horizontal="center" vertical="center"/>
    </xf>
    <xf numFmtId="0" fontId="2" fillId="2" borderId="3" xfId="1" applyFont="1" applyFill="1" applyBorder="1" applyAlignment="1">
      <alignment horizontal="center" vertical="center"/>
    </xf>
    <xf numFmtId="0" fontId="3" fillId="2" borderId="2" xfId="1" applyFont="1" applyFill="1" applyBorder="1" applyAlignment="1">
      <alignment horizontal="center" vertical="center"/>
    </xf>
    <xf numFmtId="0" fontId="2" fillId="2" borderId="2" xfId="1" applyFont="1" applyFill="1" applyBorder="1" applyAlignment="1">
      <alignment horizontal="center" vertical="center" wrapText="1"/>
    </xf>
    <xf numFmtId="0" fontId="1" fillId="2" borderId="4" xfId="1" applyFont="1" applyFill="1" applyBorder="1" applyAlignment="1">
      <alignment horizontal="center" vertical="center"/>
    </xf>
    <xf numFmtId="0" fontId="1" fillId="2" borderId="5" xfId="1" applyFont="1" applyFill="1" applyBorder="1" applyAlignment="1">
      <alignment horizontal="center" vertical="center"/>
    </xf>
    <xf numFmtId="0" fontId="1" fillId="2" borderId="6" xfId="1" applyFont="1" applyFill="1" applyBorder="1" applyAlignment="1">
      <alignment horizontal="center" vertical="center"/>
    </xf>
    <xf numFmtId="0" fontId="1" fillId="2" borderId="7" xfId="1" applyFont="1" applyFill="1" applyBorder="1" applyAlignment="1">
      <alignment horizontal="center" vertical="center"/>
    </xf>
    <xf numFmtId="0" fontId="1" fillId="2" borderId="8" xfId="1" applyFont="1" applyFill="1" applyBorder="1" applyAlignment="1">
      <alignment horizontal="center" vertical="center"/>
    </xf>
    <xf numFmtId="0" fontId="1" fillId="2" borderId="9" xfId="1" applyFont="1" applyFill="1" applyBorder="1" applyAlignment="1">
      <alignment horizontal="center" vertical="center"/>
    </xf>
  </cellXfs>
  <cellStyles count="3">
    <cellStyle name="Normal" xfId="0" builtinId="0"/>
    <cellStyle name="Normal_Plan1" xfId="1"/>
    <cellStyle name="Vírgula" xfId="2" builtin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E6E6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D32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114300</xdr:colOff>
          <xdr:row>0</xdr:row>
          <xdr:rowOff>104775</xdr:rowOff>
        </xdr:from>
        <xdr:to>
          <xdr:col>3</xdr:col>
          <xdr:colOff>323850</xdr:colOff>
          <xdr:row>0</xdr:row>
          <xdr:rowOff>809625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11</xdr:col>
      <xdr:colOff>776288</xdr:colOff>
      <xdr:row>0</xdr:row>
      <xdr:rowOff>235744</xdr:rowOff>
    </xdr:from>
    <xdr:to>
      <xdr:col>19</xdr:col>
      <xdr:colOff>88107</xdr:colOff>
      <xdr:row>0</xdr:row>
      <xdr:rowOff>607219</xdr:rowOff>
    </xdr:to>
    <xdr:sp macro="" textlink="">
      <xdr:nvSpPr>
        <xdr:cNvPr id="1026" name="Text Box 2"/>
        <xdr:cNvSpPr txBox="1">
          <a:spLocks noChangeArrowheads="1"/>
        </xdr:cNvSpPr>
      </xdr:nvSpPr>
      <xdr:spPr bwMode="auto">
        <a:xfrm>
          <a:off x="8646319" y="235744"/>
          <a:ext cx="4014788" cy="371475"/>
        </a:xfrm>
        <a:prstGeom prst="rect">
          <a:avLst/>
        </a:prstGeom>
        <a:solidFill>
          <a:srgbClr val="FFFFFF"/>
        </a:solidFill>
        <a:ln>
          <a:noFill/>
        </a:ln>
        <a:effectLst/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0" tIns="0" rIns="0" bIns="0" anchor="t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Secretaria da Justiça e Cidadania</a:t>
          </a:r>
        </a:p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Fundação de Proteção e Defesa do Consumidor</a:t>
          </a:r>
        </a:p>
        <a:p>
          <a:pPr algn="l" rtl="0">
            <a:defRPr sz="1000"/>
          </a:pPr>
          <a:endParaRPr lang="pt-BR" sz="1100" b="1" i="0" u="none" strike="noStrike" baseline="0">
            <a:solidFill>
              <a:srgbClr val="000000"/>
            </a:solidFill>
            <a:latin typeface="Tahoma"/>
            <a:ea typeface="Tahoma"/>
            <a:cs typeface="Tahoma"/>
          </a:endParaRPr>
        </a:p>
      </xdr:txBody>
    </xdr:sp>
    <xdr:clientData/>
  </xdr:twoCellAnchor>
  <xdr:twoCellAnchor>
    <xdr:from>
      <xdr:col>27</xdr:col>
      <xdr:colOff>161925</xdr:colOff>
      <xdr:row>0</xdr:row>
      <xdr:rowOff>266700</xdr:rowOff>
    </xdr:from>
    <xdr:to>
      <xdr:col>29</xdr:col>
      <xdr:colOff>895350</xdr:colOff>
      <xdr:row>0</xdr:row>
      <xdr:rowOff>676275</xdr:rowOff>
    </xdr:to>
    <xdr:pic>
      <xdr:nvPicPr>
        <xdr:cNvPr id="1202" name="Imagem 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40275" y="266700"/>
          <a:ext cx="2009775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AJ35"/>
  <sheetViews>
    <sheetView tabSelected="1" zoomScale="80" zoomScaleNormal="80" workbookViewId="0">
      <pane xSplit="5" topLeftCell="F1" activePane="topRight" state="frozen"/>
      <selection pane="topRight" activeCell="B1" sqref="B1:AD1"/>
    </sheetView>
  </sheetViews>
  <sheetFormatPr defaultRowHeight="12.75" x14ac:dyDescent="0.2"/>
  <cols>
    <col min="1" max="1" width="1.85546875" customWidth="1"/>
    <col min="2" max="2" width="3.28515625" customWidth="1"/>
    <col min="3" max="3" width="4.7109375" customWidth="1"/>
    <col min="4" max="4" width="52.42578125" customWidth="1"/>
    <col min="5" max="5" width="1.7109375" customWidth="1"/>
    <col min="6" max="6" width="17.7109375" customWidth="1"/>
    <col min="7" max="7" width="1.7109375" customWidth="1"/>
    <col min="8" max="8" width="15.5703125" customWidth="1"/>
    <col min="9" max="9" width="1.7109375" customWidth="1"/>
    <col min="10" max="10" width="15.5703125" customWidth="1"/>
    <col min="11" max="11" width="1.7109375" customWidth="1"/>
    <col min="12" max="12" width="15.7109375" customWidth="1"/>
    <col min="13" max="13" width="1.5703125" customWidth="1"/>
    <col min="14" max="14" width="15.7109375" customWidth="1"/>
    <col min="15" max="15" width="2" customWidth="1"/>
    <col min="16" max="16" width="15.85546875" customWidth="1"/>
    <col min="17" max="17" width="1.85546875" customWidth="1"/>
    <col min="18" max="18" width="15.7109375" customWidth="1"/>
    <col min="19" max="19" width="1.85546875" customWidth="1"/>
    <col min="20" max="20" width="15.7109375" customWidth="1"/>
    <col min="21" max="21" width="2.140625" customWidth="1"/>
    <col min="22" max="22" width="15.7109375" customWidth="1"/>
    <col min="23" max="23" width="2" customWidth="1"/>
    <col min="24" max="24" width="15.7109375" customWidth="1"/>
    <col min="25" max="25" width="1.85546875" customWidth="1"/>
    <col min="26" max="26" width="15.5703125" customWidth="1"/>
    <col min="27" max="27" width="2.140625" customWidth="1"/>
    <col min="28" max="28" width="17.42578125" customWidth="1"/>
    <col min="29" max="29" width="1.7109375" customWidth="1"/>
    <col min="30" max="30" width="18.42578125" customWidth="1"/>
    <col min="31" max="31" width="1.85546875" customWidth="1"/>
    <col min="32" max="32" width="2.7109375" customWidth="1"/>
    <col min="35" max="35" width="2.7109375" customWidth="1"/>
  </cols>
  <sheetData>
    <row r="1" spans="2:35" ht="70.5" customHeight="1" x14ac:dyDescent="0.2"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7"/>
      <c r="V1" s="57"/>
      <c r="W1" s="57"/>
      <c r="X1" s="57"/>
      <c r="Y1" s="57"/>
      <c r="Z1" s="57"/>
      <c r="AA1" s="57"/>
      <c r="AB1" s="57"/>
      <c r="AC1" s="57"/>
      <c r="AD1" s="57"/>
    </row>
    <row r="2" spans="2:35" ht="19.5" customHeight="1" x14ac:dyDescent="0.2">
      <c r="B2" s="59" t="s">
        <v>42</v>
      </c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  <c r="R2" s="59"/>
      <c r="S2" s="59"/>
      <c r="T2" s="59"/>
      <c r="U2" s="59"/>
      <c r="V2" s="59"/>
      <c r="W2" s="59"/>
      <c r="X2" s="59"/>
      <c r="Y2" s="59"/>
      <c r="Z2" s="59"/>
      <c r="AA2" s="59"/>
      <c r="AB2" s="59"/>
      <c r="AC2" s="59"/>
      <c r="AD2" s="59"/>
    </row>
    <row r="3" spans="2:35" ht="15" customHeight="1" x14ac:dyDescent="0.2">
      <c r="B3" s="65" t="s">
        <v>43</v>
      </c>
      <c r="C3" s="66"/>
      <c r="D3" s="67"/>
      <c r="E3" s="1"/>
      <c r="F3" s="60" t="s">
        <v>0</v>
      </c>
      <c r="G3" s="42"/>
      <c r="H3" s="60" t="s">
        <v>1</v>
      </c>
      <c r="I3" s="42"/>
      <c r="J3" s="60" t="s">
        <v>2</v>
      </c>
      <c r="K3" s="42"/>
      <c r="L3" s="60" t="s">
        <v>3</v>
      </c>
      <c r="M3" s="42"/>
      <c r="N3" s="60" t="s">
        <v>4</v>
      </c>
      <c r="O3" s="42"/>
      <c r="P3" s="60" t="s">
        <v>5</v>
      </c>
      <c r="Q3" s="42"/>
      <c r="R3" s="60" t="s">
        <v>6</v>
      </c>
      <c r="S3" s="42"/>
      <c r="T3" s="52" t="s">
        <v>7</v>
      </c>
      <c r="U3" s="43"/>
      <c r="V3" s="52" t="s">
        <v>8</v>
      </c>
      <c r="W3" s="44"/>
      <c r="X3" s="52" t="s">
        <v>9</v>
      </c>
      <c r="Y3" s="43"/>
      <c r="Z3" s="63" t="s">
        <v>10</v>
      </c>
      <c r="AA3" s="43"/>
      <c r="AB3" s="63" t="s">
        <v>11</v>
      </c>
      <c r="AC3" s="43"/>
      <c r="AD3" s="64" t="s">
        <v>12</v>
      </c>
      <c r="AF3" s="2"/>
      <c r="AI3" s="2"/>
    </row>
    <row r="4" spans="2:35" x14ac:dyDescent="0.2">
      <c r="B4" s="68"/>
      <c r="C4" s="69"/>
      <c r="D4" s="70"/>
      <c r="E4" s="1"/>
      <c r="F4" s="61"/>
      <c r="G4" s="9"/>
      <c r="H4" s="61"/>
      <c r="I4" s="9"/>
      <c r="J4" s="61"/>
      <c r="K4" s="9"/>
      <c r="L4" s="61"/>
      <c r="M4" s="10"/>
      <c r="N4" s="61"/>
      <c r="O4" s="9"/>
      <c r="P4" s="61"/>
      <c r="Q4" s="9"/>
      <c r="R4" s="61"/>
      <c r="S4" s="9"/>
      <c r="T4" s="52"/>
      <c r="U4" s="3"/>
      <c r="V4" s="52"/>
      <c r="W4" s="11"/>
      <c r="X4" s="52"/>
      <c r="Y4" s="8"/>
      <c r="Z4" s="63"/>
      <c r="AA4" s="3"/>
      <c r="AB4" s="63"/>
      <c r="AC4" s="3"/>
      <c r="AD4" s="64"/>
      <c r="AF4" s="2"/>
      <c r="AI4" s="2"/>
    </row>
    <row r="5" spans="2:35" ht="20.100000000000001" customHeight="1" x14ac:dyDescent="0.2">
      <c r="B5" s="54" t="s">
        <v>13</v>
      </c>
      <c r="C5" s="54"/>
      <c r="D5" s="54"/>
      <c r="E5" s="1"/>
      <c r="F5" s="62"/>
      <c r="G5" s="10"/>
      <c r="H5" s="62"/>
      <c r="I5" s="10"/>
      <c r="J5" s="62"/>
      <c r="K5" s="10"/>
      <c r="L5" s="62"/>
      <c r="M5" s="10"/>
      <c r="N5" s="62"/>
      <c r="O5" s="10"/>
      <c r="P5" s="62"/>
      <c r="Q5" s="10"/>
      <c r="R5" s="62"/>
      <c r="S5" s="10"/>
      <c r="T5" s="52"/>
      <c r="U5" s="8"/>
      <c r="V5" s="52"/>
      <c r="W5" s="12"/>
      <c r="X5" s="52"/>
      <c r="Y5" s="8"/>
      <c r="Z5" s="63"/>
      <c r="AA5" s="8"/>
      <c r="AB5" s="63"/>
      <c r="AC5" s="8"/>
      <c r="AD5" s="64"/>
      <c r="AF5" s="2"/>
      <c r="AI5" s="2"/>
    </row>
    <row r="6" spans="2:35" ht="20.100000000000001" customHeight="1" x14ac:dyDescent="0.25">
      <c r="B6" s="58" t="s">
        <v>14</v>
      </c>
      <c r="C6" s="58"/>
      <c r="D6" s="58"/>
      <c r="E6" s="1"/>
      <c r="F6" s="29">
        <f>F7+F12</f>
        <v>5918448.04</v>
      </c>
      <c r="G6" s="13"/>
      <c r="H6" s="29">
        <f>H7+H12</f>
        <v>6616155.0499999998</v>
      </c>
      <c r="I6" s="13"/>
      <c r="J6" s="29">
        <f>J7+J12</f>
        <v>0</v>
      </c>
      <c r="K6" s="13"/>
      <c r="L6" s="29">
        <f>L7+L12</f>
        <v>0</v>
      </c>
      <c r="M6" s="13"/>
      <c r="N6" s="29">
        <f>N7+N12</f>
        <v>0</v>
      </c>
      <c r="O6" s="13"/>
      <c r="P6" s="29">
        <f>P7+P12</f>
        <v>0</v>
      </c>
      <c r="Q6" s="13"/>
      <c r="R6" s="29">
        <f>R7+R12</f>
        <v>0</v>
      </c>
      <c r="S6" s="13"/>
      <c r="T6" s="29">
        <f>T7+T12</f>
        <v>0</v>
      </c>
      <c r="U6" s="13"/>
      <c r="V6" s="29">
        <f>V7+V12</f>
        <v>0</v>
      </c>
      <c r="W6" s="13"/>
      <c r="X6" s="29">
        <f>X7+X12</f>
        <v>0</v>
      </c>
      <c r="Y6" s="8"/>
      <c r="Z6" s="29">
        <f>Z7+Z12</f>
        <v>0</v>
      </c>
      <c r="AA6" s="45"/>
      <c r="AB6" s="29">
        <f>AB7+AB12</f>
        <v>0</v>
      </c>
      <c r="AC6" s="13"/>
      <c r="AD6" s="30">
        <f>AD7+AD12</f>
        <v>12534603.09</v>
      </c>
      <c r="AF6" s="2"/>
      <c r="AI6" s="2"/>
    </row>
    <row r="7" spans="2:35" ht="20.100000000000001" customHeight="1" x14ac:dyDescent="0.2">
      <c r="B7" s="28"/>
      <c r="C7" s="53" t="s">
        <v>15</v>
      </c>
      <c r="D7" s="53"/>
      <c r="E7" s="1"/>
      <c r="F7" s="27">
        <f>F8+F9+F10+F11</f>
        <v>5488380.8899999997</v>
      </c>
      <c r="G7" s="14"/>
      <c r="H7" s="27">
        <f>H8+H9+H10+H11</f>
        <v>4772987.62</v>
      </c>
      <c r="I7" s="14"/>
      <c r="J7" s="27">
        <f>J8+J9+J10+J11</f>
        <v>0</v>
      </c>
      <c r="K7" s="14"/>
      <c r="L7" s="27">
        <f>L8+L9+L10+L11</f>
        <v>0</v>
      </c>
      <c r="M7" s="14"/>
      <c r="N7" s="27">
        <f>N8+N9+N10+N11</f>
        <v>0</v>
      </c>
      <c r="O7" s="14"/>
      <c r="P7" s="27">
        <f>P8+P9+P10+P11</f>
        <v>0</v>
      </c>
      <c r="Q7" s="14"/>
      <c r="R7" s="27">
        <f>R8+R9+R10+R11</f>
        <v>0</v>
      </c>
      <c r="S7" s="14"/>
      <c r="T7" s="27">
        <f>T8+T9+T10+T11</f>
        <v>0</v>
      </c>
      <c r="U7" s="14"/>
      <c r="V7" s="27">
        <f>V8+V9+V10+V11</f>
        <v>0</v>
      </c>
      <c r="W7" s="14"/>
      <c r="X7" s="27">
        <f>X8+X9+X10+X11</f>
        <v>0</v>
      </c>
      <c r="Y7" s="8"/>
      <c r="Z7" s="27">
        <f>Z8+Z9+Z10+Z11</f>
        <v>0</v>
      </c>
      <c r="AA7" s="46"/>
      <c r="AB7" s="27">
        <f>AB8+AB9+AB10+AB11</f>
        <v>0</v>
      </c>
      <c r="AC7" s="14"/>
      <c r="AD7" s="27">
        <f>SUM(AD8:AD11)</f>
        <v>10261368.51</v>
      </c>
      <c r="AF7" s="2"/>
      <c r="AI7" s="2"/>
    </row>
    <row r="8" spans="2:35" ht="20.100000000000001" customHeight="1" x14ac:dyDescent="0.2">
      <c r="B8" s="28"/>
      <c r="C8" s="25"/>
      <c r="D8" s="16" t="s">
        <v>34</v>
      </c>
      <c r="E8" s="17"/>
      <c r="F8" s="18">
        <v>26649.61</v>
      </c>
      <c r="G8" s="19"/>
      <c r="H8" s="18">
        <f>40390.09-F8</f>
        <v>13740.479999999996</v>
      </c>
      <c r="I8" s="19"/>
      <c r="J8" s="18"/>
      <c r="K8" s="19"/>
      <c r="L8" s="20"/>
      <c r="M8" s="19"/>
      <c r="N8" s="20"/>
      <c r="O8" s="19"/>
      <c r="P8" s="20"/>
      <c r="Q8" s="19"/>
      <c r="R8" s="20"/>
      <c r="S8" s="19"/>
      <c r="T8" s="20"/>
      <c r="U8" s="21"/>
      <c r="V8" s="20"/>
      <c r="W8" s="21"/>
      <c r="X8" s="20"/>
      <c r="Y8" s="41"/>
      <c r="Z8" s="18"/>
      <c r="AA8" s="41"/>
      <c r="AB8" s="18"/>
      <c r="AC8" s="21"/>
      <c r="AD8" s="15">
        <f>F8+H8+J8+L8+N8+P8+R8+T8+V8+X8+Z8+AB8</f>
        <v>40390.089999999997</v>
      </c>
      <c r="AF8" s="2"/>
      <c r="AI8" s="2"/>
    </row>
    <row r="9" spans="2:35" ht="20.100000000000001" customHeight="1" x14ac:dyDescent="0.2">
      <c r="B9" s="28"/>
      <c r="C9" s="25"/>
      <c r="D9" s="16" t="s">
        <v>16</v>
      </c>
      <c r="E9" s="17"/>
      <c r="F9" s="18">
        <v>4110146.92</v>
      </c>
      <c r="G9" s="19"/>
      <c r="H9" s="18">
        <f>7796161.99-F9</f>
        <v>3686015.0700000003</v>
      </c>
      <c r="I9" s="19"/>
      <c r="J9" s="18"/>
      <c r="K9" s="19"/>
      <c r="L9" s="20"/>
      <c r="M9" s="19"/>
      <c r="N9" s="20"/>
      <c r="O9" s="19"/>
      <c r="P9" s="20"/>
      <c r="Q9" s="19"/>
      <c r="R9" s="20"/>
      <c r="S9" s="19"/>
      <c r="T9" s="20"/>
      <c r="U9" s="21"/>
      <c r="V9" s="20"/>
      <c r="W9" s="21"/>
      <c r="X9" s="20"/>
      <c r="Y9" s="41"/>
      <c r="Z9" s="18"/>
      <c r="AA9" s="41"/>
      <c r="AB9" s="18"/>
      <c r="AC9" s="21"/>
      <c r="AD9" s="15">
        <f>F9+H9+J9+L9+N9+P9+R9+T9+V9+X9+Z9+AB9</f>
        <v>7796161.9900000002</v>
      </c>
      <c r="AF9" s="2"/>
      <c r="AI9" s="2"/>
    </row>
    <row r="10" spans="2:35" ht="20.100000000000001" customHeight="1" x14ac:dyDescent="0.2">
      <c r="B10" s="28"/>
      <c r="C10" s="25"/>
      <c r="D10" s="16" t="s">
        <v>17</v>
      </c>
      <c r="E10" s="17"/>
      <c r="F10" s="18">
        <v>1349057.18</v>
      </c>
      <c r="G10" s="19"/>
      <c r="H10" s="18">
        <f>2422097.55-F10</f>
        <v>1073040.3699999999</v>
      </c>
      <c r="I10" s="19"/>
      <c r="J10" s="18"/>
      <c r="K10" s="19"/>
      <c r="L10" s="20"/>
      <c r="M10" s="19"/>
      <c r="N10" s="20"/>
      <c r="O10" s="19"/>
      <c r="P10" s="20"/>
      <c r="Q10" s="19"/>
      <c r="R10" s="20"/>
      <c r="S10" s="19"/>
      <c r="T10" s="20"/>
      <c r="U10" s="21"/>
      <c r="V10" s="20"/>
      <c r="W10" s="21"/>
      <c r="X10" s="20"/>
      <c r="Y10" s="41"/>
      <c r="Z10" s="18"/>
      <c r="AA10" s="41"/>
      <c r="AB10" s="18"/>
      <c r="AC10" s="21"/>
      <c r="AD10" s="15">
        <f>F10+H10+J10+L10+N10+P10+R10+T10+V10+X10+Z10+AB10</f>
        <v>2422097.5499999998</v>
      </c>
      <c r="AF10" s="2"/>
      <c r="AI10" s="2"/>
    </row>
    <row r="11" spans="2:35" ht="20.100000000000001" customHeight="1" x14ac:dyDescent="0.2">
      <c r="B11" s="28"/>
      <c r="C11" s="26"/>
      <c r="D11" s="16" t="s">
        <v>39</v>
      </c>
      <c r="E11" s="17"/>
      <c r="F11" s="18">
        <v>2527.1799999999998</v>
      </c>
      <c r="G11" s="19"/>
      <c r="H11" s="18">
        <f>2718.88-F11</f>
        <v>191.70000000000027</v>
      </c>
      <c r="I11" s="19"/>
      <c r="J11" s="18"/>
      <c r="K11" s="19"/>
      <c r="L11" s="20"/>
      <c r="M11" s="19"/>
      <c r="N11" s="20"/>
      <c r="O11" s="19"/>
      <c r="P11" s="20"/>
      <c r="Q11" s="19"/>
      <c r="R11" s="20"/>
      <c r="S11" s="19"/>
      <c r="T11" s="20"/>
      <c r="U11" s="21"/>
      <c r="V11" s="20"/>
      <c r="W11" s="21"/>
      <c r="X11" s="20"/>
      <c r="Y11" s="41"/>
      <c r="Z11" s="18"/>
      <c r="AA11" s="41"/>
      <c r="AB11" s="18"/>
      <c r="AC11" s="21"/>
      <c r="AD11" s="15">
        <f>F11+H11+J11+L11+N11+P11+R11+T11+V11+X11+Z11+AB11</f>
        <v>2718.88</v>
      </c>
      <c r="AF11" s="2"/>
      <c r="AI11" s="2"/>
    </row>
    <row r="12" spans="2:35" s="4" customFormat="1" ht="20.100000000000001" customHeight="1" x14ac:dyDescent="0.2">
      <c r="B12" s="28"/>
      <c r="C12" s="55" t="s">
        <v>18</v>
      </c>
      <c r="D12" s="55"/>
      <c r="E12" s="22"/>
      <c r="F12" s="32">
        <f>SUM(F13:F26)</f>
        <v>430067.15</v>
      </c>
      <c r="G12" s="23"/>
      <c r="H12" s="32">
        <f>SUM(H13:H26)</f>
        <v>1843167.43</v>
      </c>
      <c r="I12" s="23"/>
      <c r="J12" s="32">
        <f>SUM(J13:J26)</f>
        <v>0</v>
      </c>
      <c r="K12" s="23"/>
      <c r="L12" s="32">
        <f>SUM(L13:L26)</f>
        <v>0</v>
      </c>
      <c r="M12" s="23"/>
      <c r="N12" s="32">
        <f>SUM(N13:N26)</f>
        <v>0</v>
      </c>
      <c r="O12" s="23"/>
      <c r="P12" s="32">
        <f>SUM(P13:P26)</f>
        <v>0</v>
      </c>
      <c r="Q12" s="23"/>
      <c r="R12" s="32">
        <f>SUM(R13:R26)</f>
        <v>0</v>
      </c>
      <c r="S12" s="23"/>
      <c r="T12" s="32">
        <f>SUM(T13:T26)</f>
        <v>0</v>
      </c>
      <c r="U12" s="23"/>
      <c r="V12" s="32">
        <f>SUM(V13:V26)</f>
        <v>0</v>
      </c>
      <c r="W12" s="23"/>
      <c r="X12" s="32">
        <f>SUM(X13:X26)</f>
        <v>0</v>
      </c>
      <c r="Y12" s="41"/>
      <c r="Z12" s="32">
        <f>SUM(Z13:Z26)</f>
        <v>0</v>
      </c>
      <c r="AA12" s="46"/>
      <c r="AB12" s="32">
        <f>SUM(AB13:AB26)</f>
        <v>0</v>
      </c>
      <c r="AC12" s="23"/>
      <c r="AD12" s="32">
        <f>SUM(AD13:AD26)</f>
        <v>2273234.5799999996</v>
      </c>
      <c r="AF12" s="5"/>
      <c r="AI12" s="5"/>
    </row>
    <row r="13" spans="2:35" ht="20.100000000000001" customHeight="1" x14ac:dyDescent="0.2">
      <c r="B13" s="28"/>
      <c r="C13" s="31"/>
      <c r="D13" s="16" t="s">
        <v>19</v>
      </c>
      <c r="E13" s="17"/>
      <c r="F13" s="18">
        <v>0</v>
      </c>
      <c r="G13" s="19"/>
      <c r="H13" s="18">
        <v>22247.53</v>
      </c>
      <c r="I13" s="19"/>
      <c r="J13" s="18"/>
      <c r="K13" s="19"/>
      <c r="L13" s="18"/>
      <c r="M13" s="19"/>
      <c r="N13" s="18"/>
      <c r="O13" s="19"/>
      <c r="P13" s="18"/>
      <c r="Q13" s="19"/>
      <c r="R13" s="18"/>
      <c r="S13" s="19"/>
      <c r="T13" s="18"/>
      <c r="U13" s="21"/>
      <c r="V13" s="18"/>
      <c r="W13" s="21"/>
      <c r="X13" s="18"/>
      <c r="Y13" s="41"/>
      <c r="Z13" s="18"/>
      <c r="AA13" s="41"/>
      <c r="AB13" s="18"/>
      <c r="AC13" s="21"/>
      <c r="AD13" s="15">
        <f t="shared" ref="AD13:AD26" si="0">F13+H13+J13+L13+N13+P13+R13+T13+V13+X13+Z13+AB13</f>
        <v>22247.53</v>
      </c>
      <c r="AF13" s="2"/>
      <c r="AI13" s="2"/>
    </row>
    <row r="14" spans="2:35" ht="20.100000000000001" customHeight="1" x14ac:dyDescent="0.2">
      <c r="B14" s="28"/>
      <c r="C14" s="31"/>
      <c r="D14" s="16" t="s">
        <v>20</v>
      </c>
      <c r="E14" s="17"/>
      <c r="F14" s="18">
        <v>18912.759999999998</v>
      </c>
      <c r="G14" s="19"/>
      <c r="H14" s="18">
        <f>36795.92-F14</f>
        <v>17883.16</v>
      </c>
      <c r="I14" s="19"/>
      <c r="J14" s="18"/>
      <c r="K14" s="19"/>
      <c r="L14" s="18"/>
      <c r="M14" s="19"/>
      <c r="N14" s="20"/>
      <c r="O14" s="19"/>
      <c r="P14" s="20"/>
      <c r="Q14" s="19"/>
      <c r="R14" s="20"/>
      <c r="S14" s="19"/>
      <c r="T14" s="20"/>
      <c r="U14" s="21"/>
      <c r="V14" s="20"/>
      <c r="W14" s="21"/>
      <c r="X14" s="20"/>
      <c r="Y14" s="41"/>
      <c r="Z14" s="18"/>
      <c r="AA14" s="41"/>
      <c r="AB14" s="18"/>
      <c r="AC14" s="21"/>
      <c r="AD14" s="15">
        <f t="shared" si="0"/>
        <v>36795.919999999998</v>
      </c>
      <c r="AF14" s="2"/>
      <c r="AI14" s="2"/>
    </row>
    <row r="15" spans="2:35" ht="20.100000000000001" customHeight="1" x14ac:dyDescent="0.2">
      <c r="B15" s="28"/>
      <c r="C15" s="31"/>
      <c r="D15" s="16" t="s">
        <v>21</v>
      </c>
      <c r="E15" s="17"/>
      <c r="F15" s="18">
        <v>1640.08</v>
      </c>
      <c r="G15" s="19"/>
      <c r="H15" s="18">
        <f>60432.71-F15</f>
        <v>58792.63</v>
      </c>
      <c r="I15" s="19"/>
      <c r="J15" s="18"/>
      <c r="K15" s="19"/>
      <c r="L15" s="20"/>
      <c r="M15" s="19"/>
      <c r="N15" s="20"/>
      <c r="O15" s="19"/>
      <c r="P15" s="20"/>
      <c r="Q15" s="19"/>
      <c r="R15" s="20"/>
      <c r="S15" s="19"/>
      <c r="T15" s="20"/>
      <c r="U15" s="21"/>
      <c r="V15" s="20"/>
      <c r="W15" s="21"/>
      <c r="X15" s="20"/>
      <c r="Y15" s="41"/>
      <c r="Z15" s="18"/>
      <c r="AA15" s="41"/>
      <c r="AB15" s="18"/>
      <c r="AC15" s="21"/>
      <c r="AD15" s="15">
        <f t="shared" si="0"/>
        <v>60432.71</v>
      </c>
      <c r="AF15" s="2"/>
      <c r="AI15" s="2"/>
    </row>
    <row r="16" spans="2:35" ht="20.100000000000001" customHeight="1" x14ac:dyDescent="0.2">
      <c r="B16" s="28"/>
      <c r="C16" s="31"/>
      <c r="D16" s="16" t="s">
        <v>22</v>
      </c>
      <c r="E16" s="17"/>
      <c r="F16" s="18">
        <v>0</v>
      </c>
      <c r="G16" s="19"/>
      <c r="H16" s="18">
        <f>25590.62-F16</f>
        <v>25590.62</v>
      </c>
      <c r="I16" s="19"/>
      <c r="J16" s="18"/>
      <c r="K16" s="19"/>
      <c r="L16" s="20"/>
      <c r="M16" s="19"/>
      <c r="N16" s="20"/>
      <c r="O16" s="19"/>
      <c r="P16" s="20"/>
      <c r="Q16" s="19"/>
      <c r="R16" s="20"/>
      <c r="S16" s="19"/>
      <c r="T16" s="20"/>
      <c r="U16" s="21"/>
      <c r="V16" s="20"/>
      <c r="W16" s="21"/>
      <c r="X16" s="20"/>
      <c r="Y16" s="41"/>
      <c r="Z16" s="18"/>
      <c r="AA16" s="41"/>
      <c r="AB16" s="18"/>
      <c r="AC16" s="21"/>
      <c r="AD16" s="15">
        <f t="shared" si="0"/>
        <v>25590.62</v>
      </c>
      <c r="AF16" s="2"/>
      <c r="AI16" s="2"/>
    </row>
    <row r="17" spans="2:36" ht="20.100000000000001" customHeight="1" x14ac:dyDescent="0.2">
      <c r="B17" s="28"/>
      <c r="C17" s="31"/>
      <c r="D17" s="16" t="s">
        <v>23</v>
      </c>
      <c r="E17" s="17"/>
      <c r="F17" s="18">
        <v>7096.15</v>
      </c>
      <c r="G17" s="19"/>
      <c r="H17" s="18">
        <f>238883.84-F17</f>
        <v>231787.69</v>
      </c>
      <c r="I17" s="19"/>
      <c r="J17" s="18"/>
      <c r="K17" s="19"/>
      <c r="L17" s="20"/>
      <c r="M17" s="19"/>
      <c r="N17" s="20"/>
      <c r="O17" s="19"/>
      <c r="P17" s="20"/>
      <c r="Q17" s="19"/>
      <c r="R17" s="20"/>
      <c r="S17" s="19"/>
      <c r="T17" s="20"/>
      <c r="U17" s="21"/>
      <c r="V17" s="20"/>
      <c r="W17" s="21"/>
      <c r="X17" s="20"/>
      <c r="Y17" s="41"/>
      <c r="Z17" s="18"/>
      <c r="AA17" s="41"/>
      <c r="AB17" s="18"/>
      <c r="AC17" s="21"/>
      <c r="AD17" s="15">
        <f t="shared" si="0"/>
        <v>238883.84</v>
      </c>
      <c r="AF17" s="2"/>
      <c r="AI17" s="2"/>
    </row>
    <row r="18" spans="2:36" ht="20.100000000000001" customHeight="1" x14ac:dyDescent="0.2">
      <c r="B18" s="28"/>
      <c r="C18" s="31"/>
      <c r="D18" s="16" t="s">
        <v>24</v>
      </c>
      <c r="E18" s="17"/>
      <c r="F18" s="18">
        <v>0</v>
      </c>
      <c r="G18" s="19"/>
      <c r="H18" s="18">
        <f>3048.93-F18</f>
        <v>3048.93</v>
      </c>
      <c r="I18" s="19"/>
      <c r="J18" s="18"/>
      <c r="K18" s="19"/>
      <c r="L18" s="20"/>
      <c r="M18" s="19"/>
      <c r="N18" s="18"/>
      <c r="O18" s="19"/>
      <c r="P18" s="20"/>
      <c r="Q18" s="19"/>
      <c r="R18" s="20"/>
      <c r="S18" s="19"/>
      <c r="T18" s="20"/>
      <c r="U18" s="21"/>
      <c r="V18" s="18"/>
      <c r="W18" s="21"/>
      <c r="X18" s="18"/>
      <c r="Y18" s="41"/>
      <c r="Z18" s="18"/>
      <c r="AA18" s="41"/>
      <c r="AB18" s="18"/>
      <c r="AC18" s="21"/>
      <c r="AD18" s="15">
        <f t="shared" si="0"/>
        <v>3048.93</v>
      </c>
      <c r="AF18" s="2"/>
      <c r="AI18" s="2"/>
      <c r="AJ18" s="6" t="s">
        <v>35</v>
      </c>
    </row>
    <row r="19" spans="2:36" ht="20.100000000000001" customHeight="1" x14ac:dyDescent="0.2">
      <c r="B19" s="28"/>
      <c r="C19" s="31"/>
      <c r="D19" s="16" t="s">
        <v>25</v>
      </c>
      <c r="E19" s="17"/>
      <c r="F19" s="18">
        <v>0</v>
      </c>
      <c r="G19" s="19"/>
      <c r="H19" s="18">
        <v>335695.87</v>
      </c>
      <c r="I19" s="19"/>
      <c r="J19" s="18"/>
      <c r="K19" s="19"/>
      <c r="L19" s="18"/>
      <c r="M19" s="19"/>
      <c r="N19" s="18"/>
      <c r="O19" s="19"/>
      <c r="P19" s="18"/>
      <c r="Q19" s="19"/>
      <c r="R19" s="18"/>
      <c r="S19" s="19"/>
      <c r="T19" s="18"/>
      <c r="U19" s="21"/>
      <c r="V19" s="20"/>
      <c r="W19" s="21"/>
      <c r="X19" s="20"/>
      <c r="Y19" s="41"/>
      <c r="Z19" s="18"/>
      <c r="AA19" s="41"/>
      <c r="AB19" s="18"/>
      <c r="AC19" s="21"/>
      <c r="AD19" s="15">
        <f t="shared" si="0"/>
        <v>335695.87</v>
      </c>
      <c r="AF19" s="2"/>
      <c r="AI19" s="2"/>
    </row>
    <row r="20" spans="2:36" ht="20.100000000000001" customHeight="1" x14ac:dyDescent="0.2">
      <c r="B20" s="28"/>
      <c r="C20" s="31"/>
      <c r="D20" s="16" t="s">
        <v>26</v>
      </c>
      <c r="E20" s="17"/>
      <c r="F20" s="18">
        <v>369951.59</v>
      </c>
      <c r="G20" s="19"/>
      <c r="H20" s="18">
        <f>1317890.51-F20</f>
        <v>947938.91999999993</v>
      </c>
      <c r="I20" s="19"/>
      <c r="J20" s="18"/>
      <c r="K20" s="19"/>
      <c r="L20" s="20"/>
      <c r="M20" s="19"/>
      <c r="N20" s="20"/>
      <c r="O20" s="19"/>
      <c r="P20" s="20"/>
      <c r="Q20" s="19"/>
      <c r="R20" s="20"/>
      <c r="S20" s="19"/>
      <c r="T20" s="20"/>
      <c r="U20" s="21"/>
      <c r="V20" s="20"/>
      <c r="W20" s="21"/>
      <c r="X20" s="20"/>
      <c r="Y20" s="41"/>
      <c r="Z20" s="18"/>
      <c r="AA20" s="41"/>
      <c r="AB20" s="18"/>
      <c r="AC20" s="21"/>
      <c r="AD20" s="15">
        <f t="shared" si="0"/>
        <v>1317890.51</v>
      </c>
      <c r="AF20" s="2"/>
      <c r="AI20" s="2"/>
    </row>
    <row r="21" spans="2:36" ht="20.100000000000001" customHeight="1" x14ac:dyDescent="0.2">
      <c r="B21" s="28"/>
      <c r="C21" s="31"/>
      <c r="D21" s="16" t="s">
        <v>41</v>
      </c>
      <c r="E21" s="17"/>
      <c r="F21" s="18">
        <v>0</v>
      </c>
      <c r="G21" s="19"/>
      <c r="H21" s="18">
        <v>61090.79</v>
      </c>
      <c r="I21" s="19"/>
      <c r="J21" s="18"/>
      <c r="K21" s="19"/>
      <c r="L21" s="20"/>
      <c r="M21" s="19"/>
      <c r="N21" s="20"/>
      <c r="O21" s="19"/>
      <c r="P21" s="20"/>
      <c r="Q21" s="19"/>
      <c r="R21" s="20"/>
      <c r="S21" s="19"/>
      <c r="T21" s="20"/>
      <c r="U21" s="21"/>
      <c r="V21" s="20"/>
      <c r="W21" s="21"/>
      <c r="X21" s="20"/>
      <c r="Y21" s="41"/>
      <c r="Z21" s="18"/>
      <c r="AA21" s="41"/>
      <c r="AB21" s="18"/>
      <c r="AC21" s="21"/>
      <c r="AD21" s="15">
        <f t="shared" si="0"/>
        <v>61090.79</v>
      </c>
      <c r="AF21" s="2"/>
      <c r="AI21" s="2"/>
    </row>
    <row r="22" spans="2:36" ht="20.100000000000001" customHeight="1" x14ac:dyDescent="0.2">
      <c r="B22" s="28"/>
      <c r="C22" s="31"/>
      <c r="D22" s="16" t="s">
        <v>27</v>
      </c>
      <c r="E22" s="17"/>
      <c r="F22" s="18">
        <v>30495.94</v>
      </c>
      <c r="G22" s="19"/>
      <c r="H22" s="18">
        <f>62764.72-F22</f>
        <v>32268.780000000002</v>
      </c>
      <c r="I22" s="19"/>
      <c r="J22" s="18"/>
      <c r="K22" s="19"/>
      <c r="L22" s="20"/>
      <c r="M22" s="19"/>
      <c r="N22" s="20"/>
      <c r="O22" s="19"/>
      <c r="P22" s="20"/>
      <c r="Q22" s="19"/>
      <c r="R22" s="20"/>
      <c r="S22" s="19"/>
      <c r="T22" s="20"/>
      <c r="U22" s="21"/>
      <c r="V22" s="18"/>
      <c r="W22" s="21"/>
      <c r="X22" s="18"/>
      <c r="Y22" s="41"/>
      <c r="Z22" s="18"/>
      <c r="AA22" s="41"/>
      <c r="AB22" s="18"/>
      <c r="AC22" s="21"/>
      <c r="AD22" s="15">
        <f t="shared" si="0"/>
        <v>62764.72</v>
      </c>
      <c r="AF22" s="2"/>
      <c r="AI22" s="2"/>
    </row>
    <row r="23" spans="2:36" ht="20.100000000000001" customHeight="1" x14ac:dyDescent="0.2">
      <c r="B23" s="28"/>
      <c r="C23" s="31"/>
      <c r="D23" s="16" t="s">
        <v>28</v>
      </c>
      <c r="E23" s="17"/>
      <c r="F23" s="18">
        <v>0</v>
      </c>
      <c r="G23" s="19"/>
      <c r="H23" s="18">
        <v>97225.51</v>
      </c>
      <c r="I23" s="19"/>
      <c r="J23" s="18"/>
      <c r="K23" s="19"/>
      <c r="L23" s="18"/>
      <c r="M23" s="19"/>
      <c r="N23" s="18"/>
      <c r="O23" s="19"/>
      <c r="P23" s="18"/>
      <c r="Q23" s="19"/>
      <c r="R23" s="18"/>
      <c r="S23" s="19"/>
      <c r="T23" s="18"/>
      <c r="U23" s="21"/>
      <c r="V23" s="18"/>
      <c r="W23" s="21"/>
      <c r="X23" s="18"/>
      <c r="Y23" s="41"/>
      <c r="Z23" s="18"/>
      <c r="AA23" s="41"/>
      <c r="AB23" s="18"/>
      <c r="AC23" s="21"/>
      <c r="AD23" s="15">
        <f t="shared" si="0"/>
        <v>97225.51</v>
      </c>
      <c r="AF23" s="2"/>
      <c r="AI23" s="2"/>
    </row>
    <row r="24" spans="2:36" ht="20.100000000000001" customHeight="1" x14ac:dyDescent="0.2">
      <c r="B24" s="28"/>
      <c r="C24" s="31"/>
      <c r="D24" s="24" t="s">
        <v>29</v>
      </c>
      <c r="E24" s="17"/>
      <c r="F24" s="18">
        <v>1740.31</v>
      </c>
      <c r="G24" s="19"/>
      <c r="H24" s="18">
        <f>10634.05-F24</f>
        <v>8893.74</v>
      </c>
      <c r="I24" s="19"/>
      <c r="J24" s="18"/>
      <c r="K24" s="19"/>
      <c r="L24" s="18"/>
      <c r="M24" s="19"/>
      <c r="N24" s="18"/>
      <c r="O24" s="19"/>
      <c r="P24" s="18"/>
      <c r="Q24" s="19"/>
      <c r="R24" s="18"/>
      <c r="S24" s="19"/>
      <c r="T24" s="18"/>
      <c r="U24" s="21"/>
      <c r="V24" s="18"/>
      <c r="W24" s="21"/>
      <c r="X24" s="18"/>
      <c r="Y24" s="41"/>
      <c r="Z24" s="18"/>
      <c r="AA24" s="41"/>
      <c r="AB24" s="18"/>
      <c r="AC24" s="21"/>
      <c r="AD24" s="15">
        <f t="shared" si="0"/>
        <v>10634.05</v>
      </c>
      <c r="AF24" s="2"/>
      <c r="AI24" s="2"/>
    </row>
    <row r="25" spans="2:36" ht="20.100000000000001" customHeight="1" x14ac:dyDescent="0.2">
      <c r="B25" s="28"/>
      <c r="C25" s="31"/>
      <c r="D25" s="24" t="s">
        <v>30</v>
      </c>
      <c r="E25" s="17"/>
      <c r="F25" s="18">
        <v>230.32</v>
      </c>
      <c r="G25" s="19"/>
      <c r="H25" s="18">
        <f>933.58-F25</f>
        <v>703.26</v>
      </c>
      <c r="I25" s="19"/>
      <c r="J25" s="18"/>
      <c r="K25" s="19"/>
      <c r="L25" s="20"/>
      <c r="M25" s="19"/>
      <c r="N25" s="20"/>
      <c r="O25" s="19"/>
      <c r="P25" s="20"/>
      <c r="Q25" s="19"/>
      <c r="R25" s="20"/>
      <c r="S25" s="19"/>
      <c r="T25" s="20"/>
      <c r="U25" s="21"/>
      <c r="V25" s="20"/>
      <c r="W25" s="21"/>
      <c r="X25" s="20"/>
      <c r="Y25" s="41"/>
      <c r="Z25" s="18"/>
      <c r="AA25" s="41"/>
      <c r="AB25" s="18"/>
      <c r="AC25" s="21"/>
      <c r="AD25" s="15">
        <f>F25+H25+J25+L25+N25+P25+R25+T25+V25+X25+Z25+AB25</f>
        <v>933.57999999999993</v>
      </c>
      <c r="AF25" s="2"/>
      <c r="AI25" s="2"/>
    </row>
    <row r="26" spans="2:36" ht="20.100000000000001" customHeight="1" x14ac:dyDescent="0.2">
      <c r="B26" s="28"/>
      <c r="C26" s="31"/>
      <c r="D26" s="24" t="s">
        <v>38</v>
      </c>
      <c r="E26" s="17"/>
      <c r="F26" s="18">
        <v>0</v>
      </c>
      <c r="G26" s="19"/>
      <c r="H26" s="18">
        <v>0</v>
      </c>
      <c r="I26" s="19"/>
      <c r="J26" s="18"/>
      <c r="K26" s="19"/>
      <c r="L26" s="18"/>
      <c r="M26" s="19"/>
      <c r="N26" s="18"/>
      <c r="O26" s="19"/>
      <c r="P26" s="18"/>
      <c r="Q26" s="19"/>
      <c r="R26" s="18"/>
      <c r="S26" s="19"/>
      <c r="T26" s="18"/>
      <c r="U26" s="21"/>
      <c r="V26" s="18"/>
      <c r="W26" s="21"/>
      <c r="X26" s="18"/>
      <c r="Y26" s="41"/>
      <c r="Z26" s="18"/>
      <c r="AA26" s="41"/>
      <c r="AB26" s="18"/>
      <c r="AC26" s="21"/>
      <c r="AD26" s="15">
        <f t="shared" si="0"/>
        <v>0</v>
      </c>
      <c r="AF26" s="2"/>
      <c r="AI26" s="2"/>
    </row>
    <row r="27" spans="2:36" s="4" customFormat="1" ht="20.100000000000001" customHeight="1" x14ac:dyDescent="0.25">
      <c r="B27" s="56" t="s">
        <v>31</v>
      </c>
      <c r="C27" s="56"/>
      <c r="D27" s="56"/>
      <c r="E27" s="22"/>
      <c r="F27" s="39">
        <f>F28</f>
        <v>0</v>
      </c>
      <c r="G27" s="40"/>
      <c r="H27" s="39">
        <f>H28</f>
        <v>0</v>
      </c>
      <c r="I27" s="40"/>
      <c r="J27" s="39">
        <f>J28</f>
        <v>0</v>
      </c>
      <c r="K27" s="40"/>
      <c r="L27" s="39">
        <f>L28</f>
        <v>0</v>
      </c>
      <c r="M27" s="40"/>
      <c r="N27" s="39">
        <f>N28</f>
        <v>0</v>
      </c>
      <c r="O27" s="40"/>
      <c r="P27" s="39">
        <f>P28</f>
        <v>0</v>
      </c>
      <c r="Q27" s="40"/>
      <c r="R27" s="39">
        <f>R28</f>
        <v>0</v>
      </c>
      <c r="S27" s="40"/>
      <c r="T27" s="39">
        <f>T28</f>
        <v>0</v>
      </c>
      <c r="U27" s="40"/>
      <c r="V27" s="39">
        <f>V28</f>
        <v>0</v>
      </c>
      <c r="W27" s="40"/>
      <c r="X27" s="39">
        <f>X28</f>
        <v>0</v>
      </c>
      <c r="Y27" s="41"/>
      <c r="Z27" s="39">
        <f>Z28</f>
        <v>0</v>
      </c>
      <c r="AA27" s="47"/>
      <c r="AB27" s="39">
        <f>AB28</f>
        <v>0</v>
      </c>
      <c r="AC27" s="40"/>
      <c r="AD27" s="39">
        <f>AD28</f>
        <v>0</v>
      </c>
      <c r="AF27" s="5"/>
      <c r="AI27" s="5"/>
    </row>
    <row r="28" spans="2:36" s="4" customFormat="1" ht="20.100000000000001" customHeight="1" x14ac:dyDescent="0.2">
      <c r="B28" s="33"/>
      <c r="C28" s="53" t="s">
        <v>32</v>
      </c>
      <c r="D28" s="53"/>
      <c r="E28" s="22"/>
      <c r="F28" s="27">
        <f>F29+F30</f>
        <v>0</v>
      </c>
      <c r="G28" s="23"/>
      <c r="H28" s="27">
        <f>H29+H30</f>
        <v>0</v>
      </c>
      <c r="I28" s="23"/>
      <c r="J28" s="27">
        <f>J29+J30</f>
        <v>0</v>
      </c>
      <c r="K28" s="23"/>
      <c r="L28" s="27">
        <f>L29+L30</f>
        <v>0</v>
      </c>
      <c r="M28" s="23"/>
      <c r="N28" s="27">
        <f>N29+N30</f>
        <v>0</v>
      </c>
      <c r="O28" s="23"/>
      <c r="P28" s="27">
        <f>P29+P30</f>
        <v>0</v>
      </c>
      <c r="Q28" s="23"/>
      <c r="R28" s="27">
        <f>R30</f>
        <v>0</v>
      </c>
      <c r="S28" s="23"/>
      <c r="T28" s="27">
        <f>T30</f>
        <v>0</v>
      </c>
      <c r="U28" s="23"/>
      <c r="V28" s="27">
        <f>V30</f>
        <v>0</v>
      </c>
      <c r="W28" s="23"/>
      <c r="X28" s="27">
        <f>X30</f>
        <v>0</v>
      </c>
      <c r="Y28" s="41"/>
      <c r="Z28" s="27">
        <f>Z30</f>
        <v>0</v>
      </c>
      <c r="AA28" s="46"/>
      <c r="AB28" s="27">
        <f>AB30</f>
        <v>0</v>
      </c>
      <c r="AC28" s="23"/>
      <c r="AD28" s="27">
        <f>AD29+AD30</f>
        <v>0</v>
      </c>
      <c r="AF28" s="5"/>
      <c r="AI28" s="5"/>
    </row>
    <row r="29" spans="2:36" s="4" customFormat="1" ht="20.100000000000001" customHeight="1" x14ac:dyDescent="0.2">
      <c r="B29" s="33"/>
      <c r="C29" s="38"/>
      <c r="D29" s="16" t="s">
        <v>37</v>
      </c>
      <c r="E29" s="22"/>
      <c r="F29" s="18">
        <v>0</v>
      </c>
      <c r="G29" s="19"/>
      <c r="H29" s="18">
        <v>0</v>
      </c>
      <c r="I29" s="19"/>
      <c r="J29" s="18"/>
      <c r="K29" s="19"/>
      <c r="L29" s="18"/>
      <c r="M29" s="19"/>
      <c r="N29" s="18"/>
      <c r="O29" s="19"/>
      <c r="P29" s="18"/>
      <c r="Q29" s="19"/>
      <c r="R29" s="18"/>
      <c r="S29" s="19"/>
      <c r="T29" s="18"/>
      <c r="U29" s="21"/>
      <c r="V29" s="18"/>
      <c r="W29" s="21"/>
      <c r="X29" s="18"/>
      <c r="Y29" s="41"/>
      <c r="Z29" s="18"/>
      <c r="AA29" s="41"/>
      <c r="AB29" s="18"/>
      <c r="AC29" s="21"/>
      <c r="AD29" s="15">
        <f>SUM(F29:AB29)</f>
        <v>0</v>
      </c>
      <c r="AF29" s="5"/>
      <c r="AI29" s="5"/>
    </row>
    <row r="30" spans="2:36" ht="20.100000000000001" customHeight="1" x14ac:dyDescent="0.2">
      <c r="B30" s="34"/>
      <c r="C30" s="26"/>
      <c r="D30" s="16" t="s">
        <v>33</v>
      </c>
      <c r="E30" s="17"/>
      <c r="F30" s="18">
        <v>0</v>
      </c>
      <c r="G30" s="19"/>
      <c r="H30" s="18">
        <v>0</v>
      </c>
      <c r="I30" s="19"/>
      <c r="J30" s="18"/>
      <c r="K30" s="19"/>
      <c r="L30" s="20"/>
      <c r="M30" s="19"/>
      <c r="N30" s="20"/>
      <c r="O30" s="19"/>
      <c r="P30" s="20"/>
      <c r="Q30" s="19"/>
      <c r="R30" s="20"/>
      <c r="S30" s="19"/>
      <c r="T30" s="20"/>
      <c r="U30" s="21"/>
      <c r="V30" s="20"/>
      <c r="W30" s="21"/>
      <c r="X30" s="20"/>
      <c r="Y30" s="41"/>
      <c r="Z30" s="18"/>
      <c r="AA30" s="41"/>
      <c r="AB30" s="18"/>
      <c r="AC30" s="21"/>
      <c r="AD30" s="15">
        <f>F30+H30+J30+L30+N30+P30+R30+T30+V30+X30+Z30+AB30</f>
        <v>0</v>
      </c>
      <c r="AF30" s="2"/>
      <c r="AI30" s="2"/>
    </row>
    <row r="31" spans="2:36" s="7" customFormat="1" ht="20.100000000000001" customHeight="1" x14ac:dyDescent="0.25">
      <c r="B31" s="49" t="s">
        <v>36</v>
      </c>
      <c r="C31" s="50"/>
      <c r="D31" s="51"/>
      <c r="E31" s="36"/>
      <c r="F31" s="35">
        <f>F27+F6</f>
        <v>5918448.04</v>
      </c>
      <c r="G31" s="37"/>
      <c r="H31" s="35">
        <f>H27+H6</f>
        <v>6616155.0499999998</v>
      </c>
      <c r="I31" s="37"/>
      <c r="J31" s="35">
        <f>J27+J6</f>
        <v>0</v>
      </c>
      <c r="K31" s="37"/>
      <c r="L31" s="35">
        <f>L27+L6</f>
        <v>0</v>
      </c>
      <c r="M31" s="37"/>
      <c r="N31" s="35">
        <f>N27+N6</f>
        <v>0</v>
      </c>
      <c r="O31" s="37"/>
      <c r="P31" s="35">
        <f>P27+P6</f>
        <v>0</v>
      </c>
      <c r="Q31" s="37"/>
      <c r="R31" s="35">
        <f>R27+R6</f>
        <v>0</v>
      </c>
      <c r="S31" s="37"/>
      <c r="T31" s="35">
        <f>T27+T6</f>
        <v>0</v>
      </c>
      <c r="U31" s="37"/>
      <c r="V31" s="35">
        <f>V27+V6</f>
        <v>0</v>
      </c>
      <c r="W31" s="37"/>
      <c r="X31" s="35">
        <f>X27+X6</f>
        <v>0</v>
      </c>
      <c r="Y31" s="41"/>
      <c r="Z31" s="35">
        <f>Z27+Z6</f>
        <v>0</v>
      </c>
      <c r="AA31" s="48"/>
      <c r="AB31" s="35">
        <f>AB27+AB6</f>
        <v>0</v>
      </c>
      <c r="AC31" s="37"/>
      <c r="AD31" s="35">
        <f>AD6+AD27</f>
        <v>12534603.09</v>
      </c>
      <c r="AF31" s="5"/>
      <c r="AI31" s="5"/>
    </row>
    <row r="32" spans="2:36" x14ac:dyDescent="0.2">
      <c r="E32" s="2"/>
      <c r="G32" s="2"/>
      <c r="I32" s="2"/>
      <c r="K32" s="2"/>
      <c r="M32" s="2"/>
      <c r="O32" s="2"/>
      <c r="Q32" s="2"/>
      <c r="S32" s="2"/>
      <c r="U32" s="2"/>
      <c r="W32" s="2"/>
      <c r="Y32" s="2"/>
      <c r="AA32" s="2"/>
      <c r="AC32" s="2"/>
      <c r="AF32" s="2"/>
      <c r="AI32" s="2"/>
    </row>
    <row r="33" spans="2:35" x14ac:dyDescent="0.2">
      <c r="B33" t="s">
        <v>44</v>
      </c>
      <c r="E33" s="2"/>
      <c r="G33" s="2"/>
      <c r="I33" s="2"/>
      <c r="K33" s="2"/>
      <c r="M33" s="2"/>
      <c r="O33" s="2"/>
      <c r="Q33" s="2"/>
      <c r="S33" s="2"/>
      <c r="U33" s="2"/>
      <c r="W33" s="2"/>
      <c r="Y33" s="2"/>
      <c r="AA33" s="2"/>
      <c r="AC33" s="2"/>
      <c r="AF33" s="2"/>
      <c r="AI33" s="2"/>
    </row>
    <row r="34" spans="2:35" x14ac:dyDescent="0.2">
      <c r="B34" t="s">
        <v>40</v>
      </c>
      <c r="E34" s="2"/>
      <c r="G34" s="2"/>
      <c r="I34" s="2"/>
      <c r="K34" s="2"/>
      <c r="M34" s="2"/>
      <c r="O34" s="2"/>
      <c r="Q34" s="2"/>
      <c r="S34" s="2"/>
      <c r="U34" s="2"/>
      <c r="W34" s="2"/>
      <c r="Y34" s="2"/>
      <c r="AA34" s="2"/>
      <c r="AC34" s="2"/>
      <c r="AF34" s="2"/>
      <c r="AI34" s="2"/>
    </row>
    <row r="35" spans="2:35" x14ac:dyDescent="0.2">
      <c r="E35" s="2"/>
      <c r="G35" s="2"/>
      <c r="I35" s="2"/>
      <c r="K35" s="2"/>
      <c r="M35" s="2"/>
      <c r="O35" s="2"/>
      <c r="Q35" s="2"/>
      <c r="S35" s="2"/>
      <c r="U35" s="2"/>
      <c r="W35" s="2"/>
      <c r="Y35" s="2"/>
      <c r="AA35" s="2"/>
      <c r="AC35" s="2"/>
      <c r="AF35" s="2"/>
      <c r="AI35" s="2"/>
    </row>
  </sheetData>
  <mergeCells count="23">
    <mergeCell ref="Z3:Z5"/>
    <mergeCell ref="AB3:AB5"/>
    <mergeCell ref="AD3:AD5"/>
    <mergeCell ref="B3:D4"/>
    <mergeCell ref="F3:F5"/>
    <mergeCell ref="H3:H5"/>
    <mergeCell ref="B1:AD1"/>
    <mergeCell ref="B6:D6"/>
    <mergeCell ref="C7:D7"/>
    <mergeCell ref="B2:AD2"/>
    <mergeCell ref="J3:J5"/>
    <mergeCell ref="L3:L5"/>
    <mergeCell ref="N3:N5"/>
    <mergeCell ref="P3:P5"/>
    <mergeCell ref="R3:R5"/>
    <mergeCell ref="T3:T5"/>
    <mergeCell ref="B31:D31"/>
    <mergeCell ref="V3:V5"/>
    <mergeCell ref="X3:X5"/>
    <mergeCell ref="C28:D28"/>
    <mergeCell ref="B5:D5"/>
    <mergeCell ref="C12:D12"/>
    <mergeCell ref="B27:D27"/>
  </mergeCells>
  <printOptions horizontalCentered="1"/>
  <pageMargins left="0.39374999999999999" right="0.39374999999999999" top="0.6694444444444444" bottom="0.55138888888888893" header="0.51180555555555551" footer="0.51180555555555551"/>
  <pageSetup paperSize="9" scale="64" firstPageNumber="0" orientation="landscape" r:id="rId1"/>
  <headerFooter alignWithMargins="0"/>
  <drawing r:id="rId2"/>
  <legacyDrawing r:id="rId3"/>
  <oleObjects>
    <mc:AlternateContent xmlns:mc="http://schemas.openxmlformats.org/markup-compatibility/2006">
      <mc:Choice Requires="x14">
        <oleObject progId="PBrush" shapeId="1025" r:id="rId4">
          <objectPr defaultSize="0" autoPict="0" r:id="rId5">
            <anchor moveWithCells="1" sizeWithCells="1">
              <from>
                <xdr:col>1</xdr:col>
                <xdr:colOff>114300</xdr:colOff>
                <xdr:row>0</xdr:row>
                <xdr:rowOff>104775</xdr:rowOff>
              </from>
              <to>
                <xdr:col>3</xdr:col>
                <xdr:colOff>323850</xdr:colOff>
                <xdr:row>0</xdr:row>
                <xdr:rowOff>809625</xdr:rowOff>
              </to>
            </anchor>
          </objectPr>
        </oleObject>
      </mc:Choice>
      <mc:Fallback>
        <oleObject progId="PBrush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2022</vt:lpstr>
      <vt:lpstr>'2022'!Area_de_impressao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German Arranz Gascon Junior</dc:creator>
  <cp:lastModifiedBy>Cláudia Possan Foschiera</cp:lastModifiedBy>
  <cp:lastPrinted>2019-09-23T13:32:46Z</cp:lastPrinted>
  <dcterms:created xsi:type="dcterms:W3CDTF">2013-05-17T13:48:56Z</dcterms:created>
  <dcterms:modified xsi:type="dcterms:W3CDTF">2022-04-04T17:51:41Z</dcterms:modified>
</cp:coreProperties>
</file>