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8800" windowHeight="12435" tabRatio="326"/>
  </bookViews>
  <sheets>
    <sheet name="RECEITAS BASE SIR" sheetId="1" r:id="rId1"/>
  </sheets>
  <definedNames>
    <definedName name="_xlnm.Print_Area" localSheetId="0">'RECEITAS BASE SIR'!$A$1:$T$124</definedName>
    <definedName name="Excel_BuiltIn_Print_Area_1_1">'RECEITAS BASE SIR'!$A$1:$Q$92</definedName>
    <definedName name="Excel_BuiltIn_Print_Area_1_1_1">#REF!</definedName>
    <definedName name="Excel_BuiltIn_Print_Area_1_1_1_1">#REF!</definedName>
    <definedName name="Excel_BuiltIn_Print_Area_2">#REF!</definedName>
  </definedNames>
  <calcPr calcId="152511"/>
</workbook>
</file>

<file path=xl/calcChain.xml><?xml version="1.0" encoding="utf-8"?>
<calcChain xmlns="http://schemas.openxmlformats.org/spreadsheetml/2006/main">
  <c r="Q20" i="1" l="1"/>
  <c r="E120" i="1"/>
  <c r="G120" i="1"/>
  <c r="H120" i="1"/>
  <c r="I120" i="1"/>
  <c r="J120" i="1"/>
  <c r="Q53" i="1"/>
  <c r="R53" i="1"/>
  <c r="H18" i="1"/>
  <c r="H47" i="1"/>
  <c r="J24" i="1"/>
  <c r="J47" i="1"/>
  <c r="J48" i="1"/>
  <c r="J49" i="1"/>
  <c r="J97" i="1"/>
  <c r="Q97" i="1"/>
  <c r="I118" i="1"/>
  <c r="G47" i="1"/>
  <c r="R44" i="1"/>
  <c r="T44" i="1"/>
  <c r="E24" i="1"/>
  <c r="E47" i="1"/>
  <c r="Q18" i="1"/>
  <c r="Q12" i="1"/>
  <c r="R12" i="1"/>
  <c r="T12" i="1"/>
  <c r="Q63" i="1"/>
  <c r="R63" i="1"/>
  <c r="T63" i="1"/>
  <c r="I47" i="1"/>
  <c r="I48" i="1"/>
  <c r="I49" i="1"/>
  <c r="F47" i="1"/>
  <c r="K47" i="1"/>
  <c r="K48" i="1"/>
  <c r="K49" i="1"/>
  <c r="L47" i="1"/>
  <c r="L48" i="1"/>
  <c r="L49" i="1"/>
  <c r="M47" i="1"/>
  <c r="M48" i="1"/>
  <c r="M49" i="1"/>
  <c r="N47" i="1"/>
  <c r="N120" i="1"/>
  <c r="O47" i="1"/>
  <c r="O48" i="1"/>
  <c r="O49" i="1"/>
  <c r="P47" i="1"/>
  <c r="P48" i="1"/>
  <c r="P49" i="1"/>
  <c r="T46" i="1"/>
  <c r="T48" i="1"/>
  <c r="T49" i="1"/>
  <c r="T73" i="1"/>
  <c r="T91" i="1"/>
  <c r="E92" i="1"/>
  <c r="R122" i="1"/>
  <c r="Q38" i="1"/>
  <c r="R38" i="1"/>
  <c r="T38" i="1"/>
  <c r="O92" i="1"/>
  <c r="Q59" i="1"/>
  <c r="R59" i="1"/>
  <c r="T59" i="1"/>
  <c r="Q61" i="1"/>
  <c r="R61" i="1"/>
  <c r="T61" i="1"/>
  <c r="F92" i="1"/>
  <c r="G92" i="1"/>
  <c r="H92" i="1"/>
  <c r="I92" i="1"/>
  <c r="J92" i="1"/>
  <c r="L92" i="1"/>
  <c r="M92" i="1"/>
  <c r="N92" i="1"/>
  <c r="P92" i="1"/>
  <c r="Q71" i="1"/>
  <c r="Q83" i="1"/>
  <c r="R83" i="1"/>
  <c r="T83" i="1"/>
  <c r="Q81" i="1"/>
  <c r="R81" i="1"/>
  <c r="T81" i="1"/>
  <c r="Q77" i="1"/>
  <c r="R77" i="1"/>
  <c r="T77" i="1"/>
  <c r="K92" i="1"/>
  <c r="Q75" i="1"/>
  <c r="Q73" i="1"/>
  <c r="Q69" i="1"/>
  <c r="R69" i="1"/>
  <c r="T69" i="1"/>
  <c r="Q65" i="1"/>
  <c r="R65" i="1"/>
  <c r="T65" i="1"/>
  <c r="Q67" i="1"/>
  <c r="R67" i="1"/>
  <c r="T67" i="1"/>
  <c r="Q10" i="1"/>
  <c r="R10" i="1"/>
  <c r="Q57" i="1"/>
  <c r="R57" i="1"/>
  <c r="Q14" i="1"/>
  <c r="R14" i="1"/>
  <c r="T14" i="1"/>
  <c r="Q16" i="1"/>
  <c r="R22" i="1"/>
  <c r="T22" i="1"/>
  <c r="Q26" i="1"/>
  <c r="R26" i="1"/>
  <c r="T26" i="1"/>
  <c r="Q28" i="1"/>
  <c r="R28" i="1"/>
  <c r="T28" i="1"/>
  <c r="Q30" i="1"/>
  <c r="R30" i="1"/>
  <c r="T30" i="1"/>
  <c r="Q32" i="1"/>
  <c r="R32" i="1"/>
  <c r="T32" i="1"/>
  <c r="Q34" i="1"/>
  <c r="R34" i="1"/>
  <c r="T34" i="1"/>
  <c r="Q36" i="1"/>
  <c r="R36" i="1"/>
  <c r="T36" i="1"/>
  <c r="Q40" i="1"/>
  <c r="R40" i="1"/>
  <c r="T40" i="1"/>
  <c r="Q42" i="1"/>
  <c r="R42" i="1"/>
  <c r="T42" i="1"/>
  <c r="Q79" i="1"/>
  <c r="R79" i="1"/>
  <c r="T79" i="1"/>
  <c r="Q85" i="1"/>
  <c r="R85" i="1"/>
  <c r="T85" i="1"/>
  <c r="Q87" i="1"/>
  <c r="R87" i="1"/>
  <c r="T87" i="1"/>
  <c r="Q89" i="1"/>
  <c r="R89" i="1"/>
  <c r="T89" i="1"/>
  <c r="Q99" i="1"/>
  <c r="R20" i="1"/>
  <c r="T20" i="1"/>
  <c r="Q101" i="1"/>
  <c r="R71" i="1"/>
  <c r="T71" i="1"/>
  <c r="Q103" i="1"/>
  <c r="Q105" i="1"/>
  <c r="R75" i="1"/>
  <c r="T75" i="1"/>
  <c r="Q109" i="1"/>
  <c r="Q111" i="1"/>
  <c r="Q113" i="1"/>
  <c r="Q115" i="1"/>
  <c r="E118" i="1"/>
  <c r="F118" i="1"/>
  <c r="F120" i="1"/>
  <c r="G118" i="1"/>
  <c r="H118" i="1"/>
  <c r="K118" i="1"/>
  <c r="L118" i="1"/>
  <c r="M118" i="1"/>
  <c r="N118" i="1"/>
  <c r="O118" i="1"/>
  <c r="P118" i="1"/>
  <c r="G93" i="1"/>
  <c r="G48" i="1"/>
  <c r="G49" i="1"/>
  <c r="I93" i="1"/>
  <c r="Q24" i="1"/>
  <c r="Q107" i="1"/>
  <c r="H93" i="1"/>
  <c r="H48" i="1"/>
  <c r="H49" i="1"/>
  <c r="F93" i="1"/>
  <c r="E93" i="1"/>
  <c r="E48" i="1"/>
  <c r="E49" i="1"/>
  <c r="J118" i="1"/>
  <c r="J93" i="1"/>
  <c r="F48" i="1"/>
  <c r="F49" i="1"/>
  <c r="N48" i="1"/>
  <c r="N49" i="1"/>
  <c r="R24" i="1"/>
  <c r="T24" i="1"/>
  <c r="O93" i="1"/>
  <c r="M120" i="1"/>
  <c r="M93" i="1"/>
  <c r="L120" i="1"/>
  <c r="L93" i="1"/>
  <c r="K120" i="1"/>
  <c r="K93" i="1"/>
  <c r="N93" i="1"/>
  <c r="O120" i="1"/>
  <c r="R18" i="1"/>
  <c r="T18" i="1"/>
  <c r="Q118" i="1"/>
  <c r="Q92" i="1"/>
  <c r="R92" i="1"/>
  <c r="T57" i="1"/>
  <c r="T10" i="1"/>
  <c r="P93" i="1"/>
  <c r="P120" i="1"/>
  <c r="Q47" i="1"/>
  <c r="R47" i="1"/>
  <c r="R120" i="1"/>
  <c r="R124" i="1"/>
  <c r="Q48" i="1"/>
  <c r="Q49" i="1"/>
  <c r="Q120" i="1"/>
  <c r="Q124" i="1"/>
</calcChain>
</file>

<file path=xl/sharedStrings.xml><?xml version="1.0" encoding="utf-8"?>
<sst xmlns="http://schemas.openxmlformats.org/spreadsheetml/2006/main" count="267" uniqueCount="90">
  <si>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</si>
  <si>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</si>
  <si>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</si>
  <si>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</si>
  <si>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</si>
  <si>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</si>
  <si>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</si>
  <si>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</si>
  <si>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</si>
  <si>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</si>
  <si>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</si>
  <si>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</si>
  <si>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</si>
  <si>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</si>
  <si>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</si>
  <si>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</si>
  <si>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</si>
  <si>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004.001.001</t>
  </si>
  <si>
    <t>FUNDO DE INVESTIMENTO FINANCEIRO - FIF – 171184</t>
  </si>
  <si>
    <t>004.001.007</t>
  </si>
  <si>
    <t>FUNDO DE INVESTIMENTO FINANCEIRO - FIF – 171185</t>
  </si>
  <si>
    <t>002.002.505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</si>
  <si>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</si>
  <si>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</si>
  <si>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</si>
  <si>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</si>
  <si>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</si>
  <si>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</si>
  <si>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</si>
  <si>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</si>
  <si>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</si>
  <si>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</si>
  <si>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</si>
  <si>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</si>
  <si>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</si>
  <si>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</si>
  <si>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</si>
  <si>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</si>
  <si>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</si>
  <si>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</si>
  <si>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</si>
  <si>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</si>
  <si>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</si>
  <si>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</si>
  <si>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</si>
  <si>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</si>
  <si>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</si>
  <si>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</si>
  <si>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</si>
  <si>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</si>
  <si>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</si>
  <si>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</si>
  <si>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</si>
  <si>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</si>
  <si>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</si>
  <si>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</si>
  <si>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</si>
  <si>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</si>
  <si>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</si>
  <si>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</si>
  <si>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</si>
  <si>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</si>
  <si>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</si>
  <si>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</si>
  <si>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</si>
  <si>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</si>
  <si>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</si>
  <si>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</si>
  <si>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</si>
  <si>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</si>
  <si>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</si>
  <si>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</si>
  <si>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</si>
  <si>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</si>
  <si>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003.001.111</t>
  </si>
  <si>
    <t>1990.99.11</t>
  </si>
  <si>
    <t>006.006.093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</si>
  <si>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</si>
  <si>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</si>
  <si>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</si>
  <si>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</si>
  <si>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</si>
  <si>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</si>
  <si>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DEMONSTRATIVO DA RECEITA ARRECADADA E REALIZAÇÃO DO EXERCÍCIO DE 2021</t>
  </si>
  <si>
    <t>24181091</t>
  </si>
  <si>
    <t>TRANSFERENCIAS FEDERAIS</t>
  </si>
  <si>
    <t>005.003.697</t>
  </si>
  <si>
    <t>Descrição das Receitas Financeiras **</t>
  </si>
  <si>
    <t>** receita oriunda do Tesouro Nacional para atendimento de Convenio</t>
  </si>
  <si>
    <t>Período de apuração: de 01 janeiro de 2021  a 31 de Dezembro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</si>
</sst>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86" fontId="0" fillId="0" borderId="0" xfId="0" applyNumberForma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4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439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tabSelected="1" zoomScale="80" zoomScaleNormal="80" zoomScaleSheetLayoutView="100" workbookViewId="0">
      <selection activeCell="P118" sqref="P118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7" customWidth="1"/>
    <col min="4" max="4" width="13" style="17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20" ht="21" customHeight="1" x14ac:dyDescent="0.2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20" ht="2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20" ht="21" customHeight="1" x14ac:dyDescent="0.2">
      <c r="A4" s="115" t="s">
        <v>83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20" x14ac:dyDescent="0.2">
      <c r="A5" s="22" t="s">
        <v>1</v>
      </c>
      <c r="B5" s="22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 t="s">
        <v>58</v>
      </c>
      <c r="O5" s="24"/>
      <c r="P5" s="24"/>
      <c r="Q5" s="24"/>
    </row>
    <row r="6" spans="1:20" x14ac:dyDescent="0.2">
      <c r="A6" s="22"/>
      <c r="B6" s="25" t="s">
        <v>2</v>
      </c>
      <c r="C6" s="42">
        <v>621210101</v>
      </c>
      <c r="D6" s="23"/>
      <c r="E6" s="26" t="s">
        <v>89</v>
      </c>
      <c r="F6" s="24"/>
      <c r="G6" s="26"/>
      <c r="H6" s="26"/>
      <c r="I6" s="32">
        <v>42.86</v>
      </c>
      <c r="J6" s="24"/>
      <c r="K6" s="25" t="s">
        <v>44</v>
      </c>
      <c r="L6" s="24"/>
      <c r="M6" s="24"/>
      <c r="N6" s="25" t="s">
        <v>56</v>
      </c>
      <c r="O6" s="24"/>
      <c r="P6" s="24"/>
      <c r="Q6" s="26"/>
      <c r="R6" s="26" t="s">
        <v>3</v>
      </c>
    </row>
    <row r="7" spans="1:20" ht="11.1" customHeight="1" x14ac:dyDescent="0.2">
      <c r="A7" s="22"/>
      <c r="B7" s="27"/>
      <c r="C7" s="3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3" customFormat="1" ht="20.100000000000001" customHeight="1" x14ac:dyDescent="0.35">
      <c r="A8" s="52" t="s">
        <v>47</v>
      </c>
      <c r="B8" s="53" t="s">
        <v>41</v>
      </c>
      <c r="C8" s="54"/>
      <c r="D8" s="55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56" t="s">
        <v>13</v>
      </c>
      <c r="N8" s="56" t="s">
        <v>14</v>
      </c>
      <c r="O8" s="56" t="s">
        <v>15</v>
      </c>
      <c r="P8" s="56" t="s">
        <v>16</v>
      </c>
      <c r="Q8" s="56" t="s">
        <v>80</v>
      </c>
      <c r="R8" s="56" t="s">
        <v>81</v>
      </c>
    </row>
    <row r="9" spans="1:20" s="2" customFormat="1" ht="14.25" customHeight="1" x14ac:dyDescent="0.2">
      <c r="A9" s="116" t="s">
        <v>43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20"/>
    </row>
    <row r="10" spans="1:20" s="2" customFormat="1" ht="15" customHeight="1" x14ac:dyDescent="0.25">
      <c r="A10" s="28" t="s">
        <v>64</v>
      </c>
      <c r="B10" s="29" t="s">
        <v>18</v>
      </c>
      <c r="C10" s="38">
        <v>445210101</v>
      </c>
      <c r="D10" s="30" t="s">
        <v>21</v>
      </c>
      <c r="E10" s="31">
        <v>65019.12</v>
      </c>
      <c r="F10" s="31">
        <v>51656.53</v>
      </c>
      <c r="G10" s="31">
        <v>90135.26</v>
      </c>
      <c r="H10" s="31">
        <v>100342.51</v>
      </c>
      <c r="I10" s="31">
        <v>132601.42000000001</v>
      </c>
      <c r="J10" s="31">
        <v>149494.95000000001</v>
      </c>
      <c r="K10" s="31">
        <v>189645.5</v>
      </c>
      <c r="L10" s="31">
        <v>228569.53</v>
      </c>
      <c r="M10" s="31">
        <v>256097.64</v>
      </c>
      <c r="N10" s="31">
        <v>295157.48</v>
      </c>
      <c r="O10" s="31">
        <v>436884.63</v>
      </c>
      <c r="P10" s="31">
        <v>699501.5</v>
      </c>
      <c r="Q10" s="33">
        <f>E10+F10+G10+H10+I10+J10+K10+L10+M10+N10+O10+P10</f>
        <v>2695106.07</v>
      </c>
      <c r="R10" s="33">
        <f>Q10</f>
        <v>2695106.07</v>
      </c>
      <c r="T10" s="96">
        <f>R10/5</f>
        <v>539021.21399999992</v>
      </c>
    </row>
    <row r="11" spans="1:20" s="2" customFormat="1" ht="6" customHeight="1" x14ac:dyDescent="0.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T11" s="96"/>
    </row>
    <row r="12" spans="1:20" ht="15" customHeight="1" x14ac:dyDescent="0.25">
      <c r="A12" s="28" t="s">
        <v>64</v>
      </c>
      <c r="B12" s="29" t="s">
        <v>18</v>
      </c>
      <c r="C12" s="38">
        <v>445210101</v>
      </c>
      <c r="D12" s="30" t="s">
        <v>17</v>
      </c>
      <c r="E12" s="31">
        <v>16109.72</v>
      </c>
      <c r="F12" s="31">
        <v>11819.06</v>
      </c>
      <c r="G12" s="31">
        <v>27502.73</v>
      </c>
      <c r="H12" s="31">
        <v>28463.93</v>
      </c>
      <c r="I12" s="31">
        <v>39449.480000000003</v>
      </c>
      <c r="J12" s="31">
        <v>61906.93</v>
      </c>
      <c r="K12" s="31">
        <v>67154.259999999995</v>
      </c>
      <c r="L12" s="31">
        <v>81029.539999999994</v>
      </c>
      <c r="M12" s="31">
        <v>96274.26</v>
      </c>
      <c r="N12" s="31">
        <v>107261.93</v>
      </c>
      <c r="O12" s="31">
        <v>159331.51</v>
      </c>
      <c r="P12" s="31">
        <v>180365.83</v>
      </c>
      <c r="Q12" s="33">
        <f>E12+F12+G12+H12+I12+J12+K12+L12+M12+N12+O12+P12</f>
        <v>876669.17999999993</v>
      </c>
      <c r="R12" s="33">
        <f>Q12</f>
        <v>876669.17999999993</v>
      </c>
      <c r="T12" s="96">
        <f>R12/5</f>
        <v>175333.83599999998</v>
      </c>
    </row>
    <row r="13" spans="1:20" ht="6" customHeight="1" x14ac:dyDescent="0.25">
      <c r="A13" s="45"/>
      <c r="B13" s="46"/>
      <c r="C13" s="47"/>
      <c r="D13" s="4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90"/>
      <c r="T13" s="96"/>
    </row>
    <row r="14" spans="1:20" ht="15" customHeight="1" x14ac:dyDescent="0.25">
      <c r="A14" s="28" t="s">
        <v>64</v>
      </c>
      <c r="B14" s="29" t="s">
        <v>18</v>
      </c>
      <c r="C14" s="38">
        <v>445210101</v>
      </c>
      <c r="D14" s="30" t="s">
        <v>19</v>
      </c>
      <c r="E14" s="31">
        <v>223.93</v>
      </c>
      <c r="F14" s="31">
        <v>177.91</v>
      </c>
      <c r="G14" s="31">
        <v>310.44</v>
      </c>
      <c r="H14" s="31">
        <v>352.61</v>
      </c>
      <c r="I14" s="31">
        <v>469.89</v>
      </c>
      <c r="J14" s="31">
        <v>515.07000000000005</v>
      </c>
      <c r="K14" s="31">
        <v>616.29999999999995</v>
      </c>
      <c r="L14" s="31">
        <v>743.55</v>
      </c>
      <c r="M14" s="31">
        <v>791.56</v>
      </c>
      <c r="N14" s="31">
        <v>818.78</v>
      </c>
      <c r="O14" s="31">
        <v>1099.99</v>
      </c>
      <c r="P14" s="31">
        <v>1388.31</v>
      </c>
      <c r="Q14" s="33">
        <f>E14+F14+G14+H14+I14+J14+K14+L14+M14+N14+O14+P14</f>
        <v>7508.34</v>
      </c>
      <c r="R14" s="118">
        <f>Q14+Q16</f>
        <v>21165.64</v>
      </c>
      <c r="T14" s="96">
        <f>R14/5</f>
        <v>4233.1279999999997</v>
      </c>
    </row>
    <row r="15" spans="1:20" s="2" customFormat="1" ht="6" customHeight="1" x14ac:dyDescent="0.25">
      <c r="A15" s="45"/>
      <c r="B15" s="46"/>
      <c r="C15" s="47"/>
      <c r="D15" s="4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90"/>
      <c r="R15" s="119"/>
      <c r="T15" s="96"/>
    </row>
    <row r="16" spans="1:20" ht="15" customHeight="1" x14ac:dyDescent="0.25">
      <c r="A16" s="28" t="s">
        <v>64</v>
      </c>
      <c r="B16" s="29" t="s">
        <v>20</v>
      </c>
      <c r="C16" s="38">
        <v>445210101</v>
      </c>
      <c r="D16" s="30" t="s">
        <v>19</v>
      </c>
      <c r="E16" s="31">
        <v>421.88</v>
      </c>
      <c r="F16" s="31">
        <v>335.17</v>
      </c>
      <c r="G16" s="31">
        <v>584.87</v>
      </c>
      <c r="H16" s="31">
        <v>650.88</v>
      </c>
      <c r="I16" s="31">
        <v>860.55</v>
      </c>
      <c r="J16" s="31">
        <v>943.28</v>
      </c>
      <c r="K16" s="31">
        <v>1121.8900000000001</v>
      </c>
      <c r="L16" s="31">
        <v>1347.67</v>
      </c>
      <c r="M16" s="31">
        <v>1427.43</v>
      </c>
      <c r="N16" s="31">
        <v>1476.51</v>
      </c>
      <c r="O16" s="31">
        <v>1983.62</v>
      </c>
      <c r="P16" s="31">
        <v>2503.5500000000002</v>
      </c>
      <c r="Q16" s="33">
        <f>E16+F16+G16+H16+I16+J16+K16+L16+M16+N16+O16+P16</f>
        <v>13657.3</v>
      </c>
      <c r="R16" s="120"/>
      <c r="T16" s="96"/>
    </row>
    <row r="17" spans="1:22" ht="6" customHeight="1" x14ac:dyDescent="0.25">
      <c r="A17" s="45"/>
      <c r="B17" s="46"/>
      <c r="C17" s="47"/>
      <c r="D17" s="4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/>
      <c r="R17" s="90"/>
      <c r="T17" s="96"/>
    </row>
    <row r="18" spans="1:22" ht="15" customHeight="1" x14ac:dyDescent="0.25">
      <c r="A18" s="28" t="s">
        <v>65</v>
      </c>
      <c r="B18" s="29" t="s">
        <v>22</v>
      </c>
      <c r="C18" s="38">
        <v>433113703</v>
      </c>
      <c r="D18" s="30" t="s">
        <v>17</v>
      </c>
      <c r="E18" s="31">
        <v>29.09</v>
      </c>
      <c r="F18" s="31">
        <v>43.63</v>
      </c>
      <c r="G18" s="31">
        <v>145.44999999999999</v>
      </c>
      <c r="H18" s="31">
        <f>29.08+0.01</f>
        <v>29.09</v>
      </c>
      <c r="I18" s="31">
        <v>937.64</v>
      </c>
      <c r="J18" s="31">
        <v>3191.29</v>
      </c>
      <c r="K18" s="31">
        <v>547.09</v>
      </c>
      <c r="L18" s="31">
        <v>678.4</v>
      </c>
      <c r="M18" s="31">
        <v>0</v>
      </c>
      <c r="N18" s="31">
        <v>43.63</v>
      </c>
      <c r="O18" s="31">
        <v>121.58</v>
      </c>
      <c r="P18" s="31">
        <v>218.15</v>
      </c>
      <c r="Q18" s="33">
        <f>E18+F18+G18+H18+I18+J18+K18+L18+M18+N18+O18+P18</f>
        <v>5985.04</v>
      </c>
      <c r="R18" s="33">
        <f>Q18+Q97</f>
        <v>4189.46</v>
      </c>
      <c r="T18" s="96">
        <f>R18/5</f>
        <v>837.89200000000005</v>
      </c>
      <c r="V18">
        <v>4189.46</v>
      </c>
    </row>
    <row r="19" spans="1:22" ht="6" customHeight="1" x14ac:dyDescent="0.25">
      <c r="A19" s="45"/>
      <c r="B19" s="46"/>
      <c r="C19" s="47"/>
      <c r="D19" s="4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T19" s="96"/>
    </row>
    <row r="20" spans="1:22" ht="15" customHeight="1" x14ac:dyDescent="0.25">
      <c r="A20" s="28" t="s">
        <v>66</v>
      </c>
      <c r="B20" s="29" t="s">
        <v>23</v>
      </c>
      <c r="C20" s="38">
        <v>433119982</v>
      </c>
      <c r="D20" s="30" t="s">
        <v>17</v>
      </c>
      <c r="E20" s="31">
        <v>0</v>
      </c>
      <c r="F20" s="31">
        <v>0</v>
      </c>
      <c r="G20" s="31">
        <v>0</v>
      </c>
      <c r="H20" s="31">
        <v>3007.96</v>
      </c>
      <c r="I20" s="31">
        <v>0</v>
      </c>
      <c r="J20" s="31">
        <v>0</v>
      </c>
      <c r="K20" s="31">
        <v>0</v>
      </c>
      <c r="L20" s="31">
        <v>0</v>
      </c>
      <c r="M20" s="31">
        <v>818.69</v>
      </c>
      <c r="N20" s="31">
        <v>1842.4</v>
      </c>
      <c r="O20" s="31">
        <v>0</v>
      </c>
      <c r="P20" s="31">
        <v>0</v>
      </c>
      <c r="Q20" s="33">
        <f>E20+F20+G20+H20+I20+J20+K20+L20+M20+N20+O20+P20</f>
        <v>5669.05</v>
      </c>
      <c r="R20" s="33">
        <f>Q20+Q99</f>
        <v>3968.29</v>
      </c>
      <c r="T20" s="96">
        <f>R20/5</f>
        <v>793.65800000000002</v>
      </c>
      <c r="V20">
        <v>3968.29</v>
      </c>
    </row>
    <row r="21" spans="1:22" ht="6" customHeight="1" x14ac:dyDescent="0.25">
      <c r="A21" s="45"/>
      <c r="B21" s="46"/>
      <c r="C21" s="47"/>
      <c r="D21" s="4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T21" s="96"/>
    </row>
    <row r="22" spans="1:22" s="2" customFormat="1" ht="15" customHeight="1" x14ac:dyDescent="0.25">
      <c r="A22" s="28" t="s">
        <v>69</v>
      </c>
      <c r="B22" s="29" t="s">
        <v>26</v>
      </c>
      <c r="C22" s="38">
        <v>442419906</v>
      </c>
      <c r="D22" s="30" t="s">
        <v>74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3">
        <v>0</v>
      </c>
      <c r="R22" s="33">
        <f>Q22</f>
        <v>0</v>
      </c>
      <c r="T22" s="96">
        <f>R22/5</f>
        <v>0</v>
      </c>
    </row>
    <row r="23" spans="1:22" s="2" customFormat="1" ht="6" customHeight="1" x14ac:dyDescent="0.25">
      <c r="A23" s="45"/>
      <c r="B23" s="46"/>
      <c r="C23" s="47"/>
      <c r="D23" s="4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90"/>
      <c r="T23" s="96"/>
    </row>
    <row r="24" spans="1:22" ht="15" customHeight="1" x14ac:dyDescent="0.25">
      <c r="A24" s="28" t="s">
        <v>69</v>
      </c>
      <c r="B24" s="29" t="s">
        <v>26</v>
      </c>
      <c r="C24" s="38">
        <v>442419906</v>
      </c>
      <c r="D24" s="30" t="s">
        <v>17</v>
      </c>
      <c r="E24" s="31">
        <f>1568868.62</f>
        <v>1568868.62</v>
      </c>
      <c r="F24" s="31">
        <v>6854383.3600000003</v>
      </c>
      <c r="G24" s="31">
        <v>2360602.9500000002</v>
      </c>
      <c r="H24" s="31">
        <v>1621291.23</v>
      </c>
      <c r="I24" s="31">
        <v>10002822.52</v>
      </c>
      <c r="J24" s="31">
        <f>3935167.02-220.93</f>
        <v>3934946.09</v>
      </c>
      <c r="K24" s="31">
        <v>2699125.98</v>
      </c>
      <c r="L24" s="31">
        <v>3062537.04</v>
      </c>
      <c r="M24" s="31">
        <v>3108385.84</v>
      </c>
      <c r="N24" s="31">
        <v>8694476.8900000006</v>
      </c>
      <c r="O24" s="31">
        <v>3079402.74</v>
      </c>
      <c r="P24" s="31">
        <v>2790425.04</v>
      </c>
      <c r="Q24" s="33">
        <f>E24+F24+G24+H24+I24+J24+K24+L24+M24+N24+O24+P24</f>
        <v>49777268.299999997</v>
      </c>
      <c r="R24" s="33">
        <f>Q24+Q107</f>
        <v>34844510.269999996</v>
      </c>
      <c r="S24" s="2"/>
      <c r="T24" s="96">
        <f>R24/5</f>
        <v>6968902.0539999995</v>
      </c>
    </row>
    <row r="25" spans="1:22" ht="6" customHeight="1" x14ac:dyDescent="0.25">
      <c r="A25" s="45"/>
      <c r="B25" s="46"/>
      <c r="C25" s="47"/>
      <c r="D25" s="4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90"/>
      <c r="S25" s="2"/>
      <c r="T25" s="96"/>
    </row>
    <row r="26" spans="1:22" ht="15" customHeight="1" x14ac:dyDescent="0.25">
      <c r="A26" s="28" t="s">
        <v>69</v>
      </c>
      <c r="B26" s="29" t="s">
        <v>63</v>
      </c>
      <c r="C26" s="38">
        <v>442419906</v>
      </c>
      <c r="D26" s="30" t="s">
        <v>19</v>
      </c>
      <c r="E26" s="31">
        <v>3313.27</v>
      </c>
      <c r="F26" s="31">
        <v>0</v>
      </c>
      <c r="G26" s="31">
        <v>0</v>
      </c>
      <c r="H26" s="31">
        <v>0</v>
      </c>
      <c r="I26" s="31">
        <v>0</v>
      </c>
      <c r="J26" s="31">
        <v>1832.67</v>
      </c>
      <c r="K26" s="31">
        <v>0</v>
      </c>
      <c r="L26" s="31">
        <v>977.42</v>
      </c>
      <c r="M26" s="31">
        <v>0</v>
      </c>
      <c r="N26" s="31">
        <v>0</v>
      </c>
      <c r="O26" s="31">
        <v>0</v>
      </c>
      <c r="P26" s="31">
        <v>0</v>
      </c>
      <c r="Q26" s="33">
        <f>E26+F26+G26+H26+I26+J26+K26+L26+M26+N26+O26+P26</f>
        <v>6123.3600000000006</v>
      </c>
      <c r="R26" s="33">
        <f>Q26+Q109</f>
        <v>5129.3300000000008</v>
      </c>
      <c r="S26" s="2"/>
      <c r="T26" s="96">
        <f>R26/5</f>
        <v>1025.8660000000002</v>
      </c>
    </row>
    <row r="27" spans="1:22" ht="6" customHeight="1" x14ac:dyDescent="0.25">
      <c r="A27" s="45"/>
      <c r="B27" s="46"/>
      <c r="C27" s="47"/>
      <c r="D27" s="48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  <c r="R27" s="90"/>
      <c r="S27" s="2"/>
      <c r="T27" s="96"/>
    </row>
    <row r="28" spans="1:22" ht="15" customHeight="1" x14ac:dyDescent="0.25">
      <c r="A28" s="28" t="s">
        <v>69</v>
      </c>
      <c r="B28" s="29" t="s">
        <v>27</v>
      </c>
      <c r="C28" s="38">
        <v>442419916</v>
      </c>
      <c r="D28" s="30" t="s">
        <v>21</v>
      </c>
      <c r="E28" s="31">
        <v>0</v>
      </c>
      <c r="F28" s="31">
        <v>0</v>
      </c>
      <c r="G28" s="31">
        <v>45.03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3">
        <f>E28+F28+G28+H28+I28+J28+K28+L28+M28+N28+O28+P28</f>
        <v>45.03</v>
      </c>
      <c r="R28" s="33">
        <f>Q28</f>
        <v>45.03</v>
      </c>
      <c r="S28" s="2"/>
      <c r="T28" s="96">
        <f>R28/5</f>
        <v>9.0060000000000002</v>
      </c>
    </row>
    <row r="29" spans="1:22" ht="6" customHeight="1" x14ac:dyDescent="0.25">
      <c r="A29" s="45"/>
      <c r="B29" s="46"/>
      <c r="C29" s="47"/>
      <c r="D29" s="48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2"/>
      <c r="T29" s="96"/>
    </row>
    <row r="30" spans="1:22" ht="15" customHeight="1" x14ac:dyDescent="0.25">
      <c r="A30" s="28" t="s">
        <v>69</v>
      </c>
      <c r="B30" s="29" t="s">
        <v>28</v>
      </c>
      <c r="C30" s="38">
        <v>442419917</v>
      </c>
      <c r="D30" s="30" t="s">
        <v>21</v>
      </c>
      <c r="E30" s="31">
        <v>0</v>
      </c>
      <c r="F30" s="31">
        <v>0</v>
      </c>
      <c r="G30" s="31">
        <v>64.33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3">
        <f>E30+F30+G30+H30+I30+J30+K30+L30+M30+N30+O30+P30</f>
        <v>64.33</v>
      </c>
      <c r="R30" s="33">
        <f>Q30</f>
        <v>64.33</v>
      </c>
      <c r="T30" s="96">
        <f>R30/5</f>
        <v>12.866</v>
      </c>
    </row>
    <row r="31" spans="1:22" ht="6" customHeight="1" x14ac:dyDescent="0.25">
      <c r="A31" s="45"/>
      <c r="B31" s="46"/>
      <c r="C31" s="47"/>
      <c r="D31" s="48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T31" s="96"/>
    </row>
    <row r="32" spans="1:22" ht="15" customHeight="1" x14ac:dyDescent="0.25">
      <c r="A32" s="28" t="s">
        <v>70</v>
      </c>
      <c r="B32" s="29" t="s">
        <v>72</v>
      </c>
      <c r="C32" s="38">
        <v>499918522</v>
      </c>
      <c r="D32" s="30" t="s">
        <v>21</v>
      </c>
      <c r="E32" s="31">
        <v>98828.79</v>
      </c>
      <c r="F32" s="31">
        <v>67728.83</v>
      </c>
      <c r="G32" s="31">
        <v>126361.84</v>
      </c>
      <c r="H32" s="31">
        <v>81271.87</v>
      </c>
      <c r="I32" s="31">
        <v>55400.02</v>
      </c>
      <c r="J32" s="31">
        <v>100411.89</v>
      </c>
      <c r="K32" s="31">
        <v>105803.01</v>
      </c>
      <c r="L32" s="31">
        <v>96640.49</v>
      </c>
      <c r="M32" s="31">
        <v>101536.12</v>
      </c>
      <c r="N32" s="31">
        <v>85768.07</v>
      </c>
      <c r="O32" s="31">
        <v>113308.83</v>
      </c>
      <c r="P32" s="31">
        <v>130359.24</v>
      </c>
      <c r="Q32" s="33">
        <f>E32+F32+G32+H32+I32+J32+K32+L32+M32+N32+O32+P32</f>
        <v>1163419</v>
      </c>
      <c r="R32" s="33">
        <f>Q32</f>
        <v>1163419</v>
      </c>
      <c r="T32" s="96">
        <f>R32/5</f>
        <v>232683.8</v>
      </c>
    </row>
    <row r="33" spans="1:20" ht="6" customHeight="1" x14ac:dyDescent="0.25">
      <c r="A33" s="45"/>
      <c r="B33" s="46" t="s">
        <v>30</v>
      </c>
      <c r="C33" s="47"/>
      <c r="D33" s="48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T33" s="96"/>
    </row>
    <row r="34" spans="1:20" ht="15" customHeight="1" x14ac:dyDescent="0.25">
      <c r="A34" s="28" t="s">
        <v>70</v>
      </c>
      <c r="B34" s="29" t="s">
        <v>72</v>
      </c>
      <c r="C34" s="38">
        <v>499918524</v>
      </c>
      <c r="D34" s="30" t="s">
        <v>21</v>
      </c>
      <c r="E34" s="31">
        <v>2968331.54</v>
      </c>
      <c r="F34" s="31">
        <v>35861807.649999999</v>
      </c>
      <c r="G34" s="31">
        <v>8945485.8699999992</v>
      </c>
      <c r="H34" s="31">
        <v>9349715.5600000005</v>
      </c>
      <c r="I34" s="31">
        <v>16209687.630000001</v>
      </c>
      <c r="J34" s="31">
        <v>4921069.76</v>
      </c>
      <c r="K34" s="31">
        <v>5575213.4000000004</v>
      </c>
      <c r="L34" s="31">
        <v>8319302.4100000001</v>
      </c>
      <c r="M34" s="31">
        <v>13893081.779999999</v>
      </c>
      <c r="N34" s="31">
        <v>4697296.88</v>
      </c>
      <c r="O34" s="31">
        <v>31349033.890000001</v>
      </c>
      <c r="P34" s="31">
        <v>15846443.08</v>
      </c>
      <c r="Q34" s="33">
        <f>E34+F34+G34+H34+I34+J34+K34+L34+M34+N34+O34+P34</f>
        <v>157936469.45000002</v>
      </c>
      <c r="R34" s="33">
        <f>Q34</f>
        <v>157936469.45000002</v>
      </c>
      <c r="T34" s="96">
        <f>R34/5</f>
        <v>31587293.890000004</v>
      </c>
    </row>
    <row r="35" spans="1:20" s="2" customFormat="1" ht="6" customHeight="1" x14ac:dyDescent="0.25">
      <c r="A35" s="45"/>
      <c r="B35" s="46"/>
      <c r="C35" s="47"/>
      <c r="D35" s="48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  <c r="R35" s="90"/>
      <c r="T35" s="96"/>
    </row>
    <row r="36" spans="1:20" ht="15" customHeight="1" x14ac:dyDescent="0.25">
      <c r="A36" s="28" t="s">
        <v>70</v>
      </c>
      <c r="B36" s="29" t="s">
        <v>72</v>
      </c>
      <c r="C36" s="38">
        <v>499918535</v>
      </c>
      <c r="D36" s="30" t="s">
        <v>21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3">
        <f>E36+F36+G36+H36+I36+J36+K36+L36+M36+N36+O36+P36</f>
        <v>0</v>
      </c>
      <c r="R36" s="33">
        <f>Q36</f>
        <v>0</v>
      </c>
      <c r="T36" s="96">
        <f>R36/5</f>
        <v>0</v>
      </c>
    </row>
    <row r="37" spans="1:20" ht="6" customHeight="1" x14ac:dyDescent="0.25">
      <c r="A37" s="45"/>
      <c r="B37" s="46"/>
      <c r="C37" s="47"/>
      <c r="D37" s="48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T37" s="96"/>
    </row>
    <row r="38" spans="1:20" ht="14.25" customHeight="1" x14ac:dyDescent="0.25">
      <c r="A38" s="45" t="s">
        <v>70</v>
      </c>
      <c r="B38" s="29" t="s">
        <v>72</v>
      </c>
      <c r="C38" s="38">
        <v>499918540</v>
      </c>
      <c r="D38" s="30" t="s">
        <v>21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3">
        <f>E38+F38+G38+H38+I38+J38+K38+L38+M38+N38+O38+P38</f>
        <v>0</v>
      </c>
      <c r="R38" s="33">
        <f>Q38</f>
        <v>0</v>
      </c>
      <c r="T38" s="96">
        <f>R38/5</f>
        <v>0</v>
      </c>
    </row>
    <row r="39" spans="1:20" ht="6" customHeight="1" x14ac:dyDescent="0.25">
      <c r="A39" s="45"/>
      <c r="B39" s="46"/>
      <c r="C39" s="47"/>
      <c r="D39" s="48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T39" s="96"/>
    </row>
    <row r="40" spans="1:20" s="2" customFormat="1" ht="15" customHeight="1" x14ac:dyDescent="0.25">
      <c r="A40" s="28" t="s">
        <v>71</v>
      </c>
      <c r="B40" s="29" t="s">
        <v>54</v>
      </c>
      <c r="C40" s="38">
        <v>442411614</v>
      </c>
      <c r="D40" s="30" t="s">
        <v>21</v>
      </c>
      <c r="E40" s="31">
        <v>40593.300000000003</v>
      </c>
      <c r="F40" s="31">
        <v>26494.65</v>
      </c>
      <c r="G40" s="31">
        <v>63736.61</v>
      </c>
      <c r="H40" s="31">
        <v>29689.73</v>
      </c>
      <c r="I40" s="31">
        <v>30863.759999999998</v>
      </c>
      <c r="J40" s="31">
        <v>53179.25</v>
      </c>
      <c r="K40" s="31">
        <v>57056.34</v>
      </c>
      <c r="L40" s="31">
        <v>46812.9</v>
      </c>
      <c r="M40" s="31">
        <v>50354.16</v>
      </c>
      <c r="N40" s="31">
        <v>48639.27</v>
      </c>
      <c r="O40" s="31">
        <v>40862.519999999997</v>
      </c>
      <c r="P40" s="31">
        <v>62569.36</v>
      </c>
      <c r="Q40" s="33">
        <f>E40+F40+G40+H40+I40+J40+K40+L40+M40+N40+O40+P40</f>
        <v>550851.85000000009</v>
      </c>
      <c r="R40" s="33">
        <f>Q40</f>
        <v>550851.85000000009</v>
      </c>
      <c r="T40" s="96">
        <f>R40/5</f>
        <v>110170.37000000002</v>
      </c>
    </row>
    <row r="41" spans="1:20" s="2" customFormat="1" ht="6" customHeight="1" x14ac:dyDescent="0.25">
      <c r="A41" s="45"/>
      <c r="B41" s="46"/>
      <c r="C41" s="47"/>
      <c r="D41" s="48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0"/>
      <c r="R41" s="90"/>
      <c r="T41" s="96"/>
    </row>
    <row r="42" spans="1:20" s="2" customFormat="1" ht="15" customHeight="1" x14ac:dyDescent="0.25">
      <c r="A42" s="28" t="s">
        <v>71</v>
      </c>
      <c r="B42" s="29" t="s">
        <v>54</v>
      </c>
      <c r="C42" s="38">
        <v>442411617</v>
      </c>
      <c r="D42" s="30" t="s">
        <v>21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3">
        <f>E42+F42+G42+H42+I42+J42+K42+L42+M42+N42+O42+P42</f>
        <v>0</v>
      </c>
      <c r="R42" s="33">
        <f>Q42</f>
        <v>0</v>
      </c>
      <c r="T42" s="96">
        <f>R42/5</f>
        <v>0</v>
      </c>
    </row>
    <row r="43" spans="1:20" s="2" customFormat="1" ht="6" customHeight="1" x14ac:dyDescent="0.25">
      <c r="A43" s="45"/>
      <c r="B43" s="46"/>
      <c r="C43" s="47"/>
      <c r="D43" s="4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0"/>
      <c r="R43" s="90"/>
      <c r="T43" s="96"/>
    </row>
    <row r="44" spans="1:20" s="2" customFormat="1" ht="15" customHeight="1" x14ac:dyDescent="0.25">
      <c r="A44" s="28" t="s">
        <v>75</v>
      </c>
      <c r="B44" s="29" t="s">
        <v>79</v>
      </c>
      <c r="C44" s="38">
        <v>499910201</v>
      </c>
      <c r="D44" s="30" t="s">
        <v>76</v>
      </c>
      <c r="E44" s="31">
        <v>1940.34</v>
      </c>
      <c r="F44" s="31">
        <v>113680.16</v>
      </c>
      <c r="G44" s="31">
        <v>8280.99</v>
      </c>
      <c r="H44" s="31">
        <v>1301.52</v>
      </c>
      <c r="I44" s="31">
        <v>63307.29</v>
      </c>
      <c r="J44" s="31">
        <v>332487.05</v>
      </c>
      <c r="K44" s="31">
        <v>275956.55</v>
      </c>
      <c r="L44" s="31">
        <v>510999.23</v>
      </c>
      <c r="M44" s="31">
        <v>8725.2999999999993</v>
      </c>
      <c r="N44" s="31">
        <v>27760.44</v>
      </c>
      <c r="O44" s="31">
        <v>22688.55</v>
      </c>
      <c r="P44" s="31">
        <v>0</v>
      </c>
      <c r="Q44" s="33">
        <v>0</v>
      </c>
      <c r="R44" s="33">
        <f>Q44</f>
        <v>0</v>
      </c>
      <c r="T44" s="96">
        <f>R44/5</f>
        <v>0</v>
      </c>
    </row>
    <row r="45" spans="1:20" s="2" customFormat="1" ht="6" customHeight="1" x14ac:dyDescent="0.25">
      <c r="A45" s="45"/>
      <c r="B45" s="46"/>
      <c r="C45" s="47"/>
      <c r="D45" s="48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  <c r="R45" s="20"/>
      <c r="T45" s="96"/>
    </row>
    <row r="46" spans="1:20" ht="14.1" customHeight="1" x14ac:dyDescent="0.25">
      <c r="A46" s="57"/>
      <c r="B46" s="58" t="s">
        <v>57</v>
      </c>
      <c r="C46" s="59"/>
      <c r="D46" s="60"/>
      <c r="E46" s="61" t="s">
        <v>5</v>
      </c>
      <c r="F46" s="61" t="s">
        <v>6</v>
      </c>
      <c r="G46" s="61" t="s">
        <v>7</v>
      </c>
      <c r="H46" s="61" t="s">
        <v>8</v>
      </c>
      <c r="I46" s="61" t="s">
        <v>9</v>
      </c>
      <c r="J46" s="61" t="s">
        <v>10</v>
      </c>
      <c r="K46" s="61" t="s">
        <v>11</v>
      </c>
      <c r="L46" s="61" t="s">
        <v>12</v>
      </c>
      <c r="M46" s="61" t="s">
        <v>13</v>
      </c>
      <c r="N46" s="61" t="s">
        <v>14</v>
      </c>
      <c r="O46" s="61" t="s">
        <v>15</v>
      </c>
      <c r="P46" s="61" t="s">
        <v>16</v>
      </c>
      <c r="Q46" s="62"/>
      <c r="R46" s="62"/>
      <c r="T46" s="96">
        <f>R46/5</f>
        <v>0</v>
      </c>
    </row>
    <row r="47" spans="1:20" ht="18.75" customHeight="1" x14ac:dyDescent="0.3">
      <c r="A47" s="63"/>
      <c r="B47" s="64" t="s">
        <v>31</v>
      </c>
      <c r="C47" s="65"/>
      <c r="D47" s="66"/>
      <c r="E47" s="67">
        <f>SUM(E10:E42)</f>
        <v>4761739.26</v>
      </c>
      <c r="F47" s="67">
        <f t="shared" ref="F47:P47" si="0">SUM(F10:F42)</f>
        <v>42874446.789999999</v>
      </c>
      <c r="G47" s="67">
        <f>SUM(G10:G42)</f>
        <v>11614975.379999999</v>
      </c>
      <c r="H47" s="67">
        <f t="shared" si="0"/>
        <v>11214815.370000001</v>
      </c>
      <c r="I47" s="67">
        <f>SUM(I10:I44)</f>
        <v>26536400.199999999</v>
      </c>
      <c r="J47" s="67">
        <f t="shared" si="0"/>
        <v>9227491.1799999997</v>
      </c>
      <c r="K47" s="67">
        <f t="shared" si="0"/>
        <v>8696283.7699999996</v>
      </c>
      <c r="L47" s="67">
        <f t="shared" si="0"/>
        <v>11838638.950000001</v>
      </c>
      <c r="M47" s="67">
        <f t="shared" si="0"/>
        <v>17508767.48</v>
      </c>
      <c r="N47" s="67">
        <f t="shared" si="0"/>
        <v>13932781.84</v>
      </c>
      <c r="O47" s="67">
        <f t="shared" si="0"/>
        <v>35182029.310000002</v>
      </c>
      <c r="P47" s="67">
        <f t="shared" si="0"/>
        <v>19713774.059999999</v>
      </c>
      <c r="Q47" s="68">
        <f>SUM(Q10:Q44)</f>
        <v>213038836.30000001</v>
      </c>
      <c r="R47" s="68">
        <f>SUM(R10:R44)</f>
        <v>198101587.90000001</v>
      </c>
      <c r="T47" s="96"/>
    </row>
    <row r="48" spans="1:20" s="4" customFormat="1" ht="22.5" hidden="1" customHeight="1" x14ac:dyDescent="0.2">
      <c r="B48" s="18" t="s">
        <v>46</v>
      </c>
      <c r="C48" s="39"/>
      <c r="D48" s="14"/>
      <c r="E48" s="19">
        <f t="shared" ref="E48:Q48" si="1">E47-SUM(E28:E45)</f>
        <v>1652045.29</v>
      </c>
      <c r="F48" s="19">
        <f t="shared" si="1"/>
        <v>6804735.5000000075</v>
      </c>
      <c r="G48" s="19">
        <f t="shared" si="1"/>
        <v>2471000.7100000009</v>
      </c>
      <c r="H48" s="19">
        <f t="shared" si="1"/>
        <v>1752836.6900000013</v>
      </c>
      <c r="I48" s="19">
        <f t="shared" si="1"/>
        <v>10177141.5</v>
      </c>
      <c r="J48" s="19">
        <f t="shared" si="1"/>
        <v>3820343.2300000004</v>
      </c>
      <c r="K48" s="19">
        <f t="shared" si="1"/>
        <v>2682254.4699999997</v>
      </c>
      <c r="L48" s="19">
        <f t="shared" si="1"/>
        <v>2864883.92</v>
      </c>
      <c r="M48" s="19">
        <f t="shared" si="1"/>
        <v>3455070.120000001</v>
      </c>
      <c r="N48" s="19">
        <f t="shared" si="1"/>
        <v>9073317.1799999997</v>
      </c>
      <c r="O48" s="19">
        <f t="shared" si="1"/>
        <v>3656135.5200000033</v>
      </c>
      <c r="P48" s="19">
        <f t="shared" si="1"/>
        <v>3674402.379999999</v>
      </c>
      <c r="Q48" s="19">
        <f t="shared" si="1"/>
        <v>53387986.639999986</v>
      </c>
      <c r="T48" s="96">
        <f>R48/5</f>
        <v>0</v>
      </c>
    </row>
    <row r="49" spans="1:20" s="4" customFormat="1" ht="26.25" hidden="1" customHeight="1" x14ac:dyDescent="0.2">
      <c r="B49" s="5" t="s">
        <v>45</v>
      </c>
      <c r="C49" s="40"/>
      <c r="D49" s="15"/>
      <c r="E49" s="6" t="e">
        <f>E48-E24-E26-#REF!</f>
        <v>#REF!</v>
      </c>
      <c r="F49" s="6" t="e">
        <f>F48-F24-F26-#REF!</f>
        <v>#REF!</v>
      </c>
      <c r="G49" s="6" t="e">
        <f>G48-G24-G26-#REF!</f>
        <v>#REF!</v>
      </c>
      <c r="H49" s="6" t="e">
        <f>H48-H24-H26-#REF!</f>
        <v>#REF!</v>
      </c>
      <c r="I49" s="6" t="e">
        <f>I48-I24-I26-#REF!</f>
        <v>#REF!</v>
      </c>
      <c r="J49" s="6" t="e">
        <f>J48-J24-J26-#REF!</f>
        <v>#REF!</v>
      </c>
      <c r="K49" s="6" t="e">
        <f>K48-K24-K26-#REF!</f>
        <v>#REF!</v>
      </c>
      <c r="L49" s="6" t="e">
        <f>L48-L24-L26-#REF!</f>
        <v>#REF!</v>
      </c>
      <c r="M49" s="6" t="e">
        <f>M48-M24-M26-#REF!</f>
        <v>#REF!</v>
      </c>
      <c r="N49" s="6" t="e">
        <f>N48-N24-N26-#REF!</f>
        <v>#REF!</v>
      </c>
      <c r="O49" s="6" t="e">
        <f>O48-O24-O26-#REF!</f>
        <v>#REF!</v>
      </c>
      <c r="P49" s="6" t="e">
        <f>P48-P24-P26-#REF!</f>
        <v>#REF!</v>
      </c>
      <c r="Q49" s="6" t="e">
        <f>Q48-Q24-Q26-#REF!</f>
        <v>#REF!</v>
      </c>
      <c r="T49" s="96">
        <f>R49/5</f>
        <v>0</v>
      </c>
    </row>
    <row r="50" spans="1:20" s="4" customFormat="1" ht="26.25" customHeight="1" x14ac:dyDescent="0.2">
      <c r="B50" s="105"/>
      <c r="C50" s="106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T50" s="96"/>
    </row>
    <row r="51" spans="1:20" s="4" customFormat="1" ht="19.5" customHeight="1" x14ac:dyDescent="0.35">
      <c r="A51" s="52" t="s">
        <v>47</v>
      </c>
      <c r="B51" s="53" t="s">
        <v>87</v>
      </c>
      <c r="C51" s="54"/>
      <c r="D51" s="55" t="s">
        <v>4</v>
      </c>
      <c r="E51" s="56" t="s">
        <v>5</v>
      </c>
      <c r="F51" s="56" t="s">
        <v>6</v>
      </c>
      <c r="G51" s="56" t="s">
        <v>7</v>
      </c>
      <c r="H51" s="56" t="s">
        <v>8</v>
      </c>
      <c r="I51" s="56" t="s">
        <v>9</v>
      </c>
      <c r="J51" s="56" t="s">
        <v>10</v>
      </c>
      <c r="K51" s="56" t="s">
        <v>11</v>
      </c>
      <c r="L51" s="56" t="s">
        <v>12</v>
      </c>
      <c r="M51" s="56" t="s">
        <v>13</v>
      </c>
      <c r="N51" s="56" t="s">
        <v>14</v>
      </c>
      <c r="O51" s="56" t="s">
        <v>15</v>
      </c>
      <c r="P51" s="56" t="s">
        <v>16</v>
      </c>
      <c r="Q51" s="56" t="s">
        <v>80</v>
      </c>
      <c r="R51" s="56" t="s">
        <v>81</v>
      </c>
      <c r="T51" s="96"/>
    </row>
    <row r="52" spans="1:20" s="4" customFormat="1" ht="14.25" customHeight="1" x14ac:dyDescent="0.2">
      <c r="A52" s="104" t="s">
        <v>88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20"/>
      <c r="T52" s="96"/>
    </row>
    <row r="53" spans="1:20" s="4" customFormat="1" ht="15" customHeight="1" x14ac:dyDescent="0.25">
      <c r="A53" s="28" t="s">
        <v>84</v>
      </c>
      <c r="B53" s="29" t="s">
        <v>85</v>
      </c>
      <c r="C53" s="109">
        <v>452139910</v>
      </c>
      <c r="D53" s="30" t="s">
        <v>86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6199130</v>
      </c>
      <c r="O53" s="31">
        <v>0</v>
      </c>
      <c r="P53" s="31">
        <v>0</v>
      </c>
      <c r="Q53" s="33">
        <f>E53+F53+G53+H53+I53+J53+K53+L53+M53+N53+O53+P53</f>
        <v>6199130</v>
      </c>
      <c r="R53" s="33">
        <f>Q53</f>
        <v>6199130</v>
      </c>
      <c r="T53" s="96"/>
    </row>
    <row r="54" spans="1:20" s="4" customFormat="1" ht="26.25" customHeight="1" x14ac:dyDescent="0.2">
      <c r="B54" s="105"/>
      <c r="C54" s="106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T54" s="96"/>
    </row>
    <row r="55" spans="1:20" s="3" customFormat="1" ht="20.100000000000001" customHeight="1" x14ac:dyDescent="0.35">
      <c r="A55" s="69" t="s">
        <v>47</v>
      </c>
      <c r="B55" s="70" t="s">
        <v>48</v>
      </c>
      <c r="C55" s="71"/>
      <c r="D55" s="72" t="s">
        <v>4</v>
      </c>
      <c r="E55" s="73" t="s">
        <v>5</v>
      </c>
      <c r="F55" s="73" t="s">
        <v>6</v>
      </c>
      <c r="G55" s="73" t="s">
        <v>7</v>
      </c>
      <c r="H55" s="73" t="s">
        <v>8</v>
      </c>
      <c r="I55" s="73" t="s">
        <v>9</v>
      </c>
      <c r="J55" s="73" t="s">
        <v>10</v>
      </c>
      <c r="K55" s="73" t="s">
        <v>11</v>
      </c>
      <c r="L55" s="73" t="s">
        <v>12</v>
      </c>
      <c r="M55" s="73" t="s">
        <v>13</v>
      </c>
      <c r="N55" s="73" t="s">
        <v>14</v>
      </c>
      <c r="O55" s="73" t="s">
        <v>15</v>
      </c>
      <c r="P55" s="73" t="s">
        <v>16</v>
      </c>
      <c r="Q55" s="73" t="s">
        <v>80</v>
      </c>
      <c r="R55" s="73" t="s">
        <v>81</v>
      </c>
      <c r="T55" s="96"/>
    </row>
    <row r="56" spans="1:20" s="2" customFormat="1" ht="15" customHeight="1" x14ac:dyDescent="0.2">
      <c r="A56" s="117" t="s">
        <v>42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T56" s="96"/>
    </row>
    <row r="57" spans="1:20" s="2" customFormat="1" ht="15" customHeight="1" x14ac:dyDescent="0.25">
      <c r="A57" s="28" t="s">
        <v>67</v>
      </c>
      <c r="B57" s="29" t="s">
        <v>24</v>
      </c>
      <c r="C57" s="38">
        <v>499510502</v>
      </c>
      <c r="D57" s="30" t="s">
        <v>21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3">
        <f>E57+F57+G57+H57+I57+J57+K57+L57+M57+N57+O57+P57</f>
        <v>0</v>
      </c>
      <c r="R57" s="33">
        <f>Q57+Q136</f>
        <v>0</v>
      </c>
      <c r="T57" s="96">
        <f>R57/5</f>
        <v>0</v>
      </c>
    </row>
    <row r="58" spans="1:20" s="2" customFormat="1" ht="6" customHeight="1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T58" s="96"/>
    </row>
    <row r="59" spans="1:20" s="2" customFormat="1" ht="14.25" customHeight="1" x14ac:dyDescent="0.25">
      <c r="A59" s="28" t="s">
        <v>68</v>
      </c>
      <c r="B59" s="29" t="s">
        <v>73</v>
      </c>
      <c r="C59" s="38">
        <v>499619901</v>
      </c>
      <c r="D59" s="30" t="s">
        <v>21</v>
      </c>
      <c r="E59" s="31">
        <v>0</v>
      </c>
      <c r="F59" s="31">
        <v>0</v>
      </c>
      <c r="G59" s="31">
        <v>878.01</v>
      </c>
      <c r="H59" s="31">
        <v>0</v>
      </c>
      <c r="I59" s="31">
        <v>1983.02</v>
      </c>
      <c r="J59" s="31">
        <v>579.82000000000005</v>
      </c>
      <c r="K59" s="31">
        <v>2276.4</v>
      </c>
      <c r="L59" s="31">
        <v>0</v>
      </c>
      <c r="M59" s="31">
        <v>1515.9</v>
      </c>
      <c r="N59" s="31">
        <v>0</v>
      </c>
      <c r="O59" s="31">
        <v>0</v>
      </c>
      <c r="P59" s="31">
        <v>0</v>
      </c>
      <c r="Q59" s="33">
        <f>E59+F59+G59+H59+I59+J59+K59+L59+M59+N59+O59+P59</f>
        <v>7233.15</v>
      </c>
      <c r="R59" s="33">
        <f>Q59</f>
        <v>7233.15</v>
      </c>
      <c r="T59" s="96">
        <f>R59/5</f>
        <v>1446.6299999999999</v>
      </c>
    </row>
    <row r="60" spans="1:20" s="2" customFormat="1" ht="6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T60" s="96"/>
    </row>
    <row r="61" spans="1:20" s="2" customFormat="1" ht="15" customHeight="1" x14ac:dyDescent="0.25">
      <c r="A61" s="28" t="s">
        <v>68</v>
      </c>
      <c r="B61" s="29" t="s">
        <v>73</v>
      </c>
      <c r="C61" s="38">
        <v>499619901</v>
      </c>
      <c r="D61" s="30" t="s">
        <v>17</v>
      </c>
      <c r="E61" s="31">
        <v>0</v>
      </c>
      <c r="F61" s="31">
        <v>1397.15</v>
      </c>
      <c r="G61" s="31">
        <v>14783.41</v>
      </c>
      <c r="H61" s="31">
        <v>28498.92</v>
      </c>
      <c r="I61" s="31">
        <v>6061.3</v>
      </c>
      <c r="J61" s="31">
        <v>570.65</v>
      </c>
      <c r="K61" s="31">
        <v>2758.44</v>
      </c>
      <c r="L61" s="31">
        <v>788.88</v>
      </c>
      <c r="M61" s="31">
        <v>270.92</v>
      </c>
      <c r="N61" s="31">
        <v>647.16999999999996</v>
      </c>
      <c r="O61" s="31">
        <v>14.39</v>
      </c>
      <c r="P61" s="31">
        <v>4793.2299999999996</v>
      </c>
      <c r="Q61" s="33">
        <f>E61+F61+G61+H61+I61+J61+K61+L61+M61+N61+O61+P61</f>
        <v>60584.459999999992</v>
      </c>
      <c r="R61" s="33">
        <f>Q61</f>
        <v>60584.459999999992</v>
      </c>
      <c r="T61" s="96">
        <f>R61/5</f>
        <v>12116.891999999998</v>
      </c>
    </row>
    <row r="62" spans="1:20" s="2" customFormat="1" ht="6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T62" s="96"/>
    </row>
    <row r="63" spans="1:20" s="2" customFormat="1" ht="15" customHeight="1" x14ac:dyDescent="0.25">
      <c r="A63" s="98" t="s">
        <v>67</v>
      </c>
      <c r="B63" s="99" t="s">
        <v>82</v>
      </c>
      <c r="C63" s="100">
        <v>499610502</v>
      </c>
      <c r="D63" s="101" t="s">
        <v>21</v>
      </c>
      <c r="E63" s="102">
        <v>1006.41</v>
      </c>
      <c r="F63" s="102">
        <v>0</v>
      </c>
      <c r="G63" s="102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2">
        <v>0</v>
      </c>
      <c r="O63" s="102">
        <v>0</v>
      </c>
      <c r="P63" s="102">
        <v>0</v>
      </c>
      <c r="Q63" s="103">
        <f>E63+F63+G63+H63+I63+J63+K63+L63+M63+N63+O63+P63</f>
        <v>1006.41</v>
      </c>
      <c r="R63" s="103">
        <f>Q63</f>
        <v>1006.41</v>
      </c>
      <c r="T63" s="96">
        <f>R63/5</f>
        <v>201.28199999999998</v>
      </c>
    </row>
    <row r="64" spans="1:20" s="2" customFormat="1" ht="6" customHeight="1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T64" s="96"/>
    </row>
    <row r="65" spans="1:20" s="2" customFormat="1" ht="15" customHeight="1" x14ac:dyDescent="0.25">
      <c r="A65" s="98" t="s">
        <v>67</v>
      </c>
      <c r="B65" s="99" t="s">
        <v>33</v>
      </c>
      <c r="C65" s="100">
        <v>499610504</v>
      </c>
      <c r="D65" s="101" t="s">
        <v>21</v>
      </c>
      <c r="E65" s="102">
        <v>0</v>
      </c>
      <c r="F65" s="102">
        <v>0</v>
      </c>
      <c r="G65" s="102">
        <v>0</v>
      </c>
      <c r="H65" s="102"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106.5</v>
      </c>
      <c r="Q65" s="103">
        <f>E65+F65+G65+H65+I65+J65+K65+L65+M65+N65+O65+P65</f>
        <v>106.5</v>
      </c>
      <c r="R65" s="103">
        <f>Q65</f>
        <v>106.5</v>
      </c>
      <c r="T65" s="96">
        <f>R65/5</f>
        <v>21.3</v>
      </c>
    </row>
    <row r="66" spans="1:20" s="2" customFormat="1" ht="6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T66" s="96"/>
    </row>
    <row r="67" spans="1:20" s="2" customFormat="1" ht="15" customHeight="1" x14ac:dyDescent="0.25">
      <c r="A67" s="98" t="s">
        <v>67</v>
      </c>
      <c r="B67" s="99" t="s">
        <v>36</v>
      </c>
      <c r="C67" s="100">
        <v>499610505</v>
      </c>
      <c r="D67" s="101" t="s">
        <v>21</v>
      </c>
      <c r="E67" s="102">
        <v>58749.39</v>
      </c>
      <c r="F67" s="102">
        <v>35717.480000000003</v>
      </c>
      <c r="G67" s="102">
        <v>21972.98</v>
      </c>
      <c r="H67" s="102">
        <v>65233.89</v>
      </c>
      <c r="I67" s="102">
        <v>64948.25</v>
      </c>
      <c r="J67" s="102">
        <v>0</v>
      </c>
      <c r="K67" s="102">
        <v>68831.83</v>
      </c>
      <c r="L67" s="102">
        <v>66430.509999999995</v>
      </c>
      <c r="M67" s="102">
        <v>5654.36</v>
      </c>
      <c r="N67" s="102">
        <v>76525.02</v>
      </c>
      <c r="O67" s="102">
        <v>30194.91</v>
      </c>
      <c r="P67" s="102">
        <v>15118.36</v>
      </c>
      <c r="Q67" s="103">
        <f>E67+F67+G67+H67+I67+J67+K67+L67+M67+N67+O67+P67</f>
        <v>509376.98</v>
      </c>
      <c r="R67" s="103">
        <f>Q67</f>
        <v>509376.98</v>
      </c>
      <c r="T67" s="96">
        <f>R67/5</f>
        <v>101875.39599999999</v>
      </c>
    </row>
    <row r="68" spans="1:20" s="2" customFormat="1" ht="6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T68" s="96"/>
    </row>
    <row r="69" spans="1:20" s="2" customFormat="1" ht="15" customHeight="1" x14ac:dyDescent="0.25">
      <c r="A69" s="98" t="s">
        <v>67</v>
      </c>
      <c r="B69" s="99" t="s">
        <v>37</v>
      </c>
      <c r="C69" s="100">
        <v>499610509</v>
      </c>
      <c r="D69" s="101" t="s">
        <v>21</v>
      </c>
      <c r="E69" s="102">
        <v>10362.780000000001</v>
      </c>
      <c r="F69" s="102">
        <v>5900.55</v>
      </c>
      <c r="G69" s="102">
        <v>10706.45</v>
      </c>
      <c r="H69" s="102">
        <v>11105.57</v>
      </c>
      <c r="I69" s="102">
        <v>11124.07</v>
      </c>
      <c r="J69" s="102">
        <v>0</v>
      </c>
      <c r="K69" s="102">
        <v>11080.57</v>
      </c>
      <c r="L69" s="102">
        <v>11419.82</v>
      </c>
      <c r="M69" s="102">
        <v>1075.3699999999999</v>
      </c>
      <c r="N69" s="102">
        <v>10493.34</v>
      </c>
      <c r="O69" s="102">
        <v>4649.66</v>
      </c>
      <c r="P69" s="102">
        <v>2070.42</v>
      </c>
      <c r="Q69" s="103">
        <f>E69+F69+G69+H69+I69+J69+K69+L69+M69+N69+O69+P69</f>
        <v>89988.599999999991</v>
      </c>
      <c r="R69" s="103">
        <f>Q69</f>
        <v>89988.599999999991</v>
      </c>
      <c r="T69" s="96">
        <f>R69/5</f>
        <v>17997.719999999998</v>
      </c>
    </row>
    <row r="70" spans="1:20" s="2" customFormat="1" ht="6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T70" s="96"/>
    </row>
    <row r="71" spans="1:20" s="2" customFormat="1" ht="15" customHeight="1" x14ac:dyDescent="0.25">
      <c r="A71" s="28" t="s">
        <v>67</v>
      </c>
      <c r="B71" s="29" t="s">
        <v>24</v>
      </c>
      <c r="C71" s="38">
        <v>499510502</v>
      </c>
      <c r="D71" s="30" t="s">
        <v>17</v>
      </c>
      <c r="E71" s="31">
        <v>139.9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3">
        <f>E71+F71+G71+H71+I71+J71+K71+L71+M71+N71+O71+P71</f>
        <v>139.9</v>
      </c>
      <c r="R71" s="33">
        <f>Q71+Q101</f>
        <v>139.9</v>
      </c>
      <c r="T71" s="96">
        <f>R71/5</f>
        <v>27.98</v>
      </c>
    </row>
    <row r="72" spans="1:20" s="2" customFormat="1" ht="6" customHeight="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T72" s="96"/>
    </row>
    <row r="73" spans="1:20" s="2" customFormat="1" ht="15" customHeight="1" x14ac:dyDescent="0.25">
      <c r="A73" s="28" t="s">
        <v>67</v>
      </c>
      <c r="B73" s="29" t="s">
        <v>32</v>
      </c>
      <c r="C73" s="38">
        <v>499610504</v>
      </c>
      <c r="D73" s="30" t="s">
        <v>17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5">
        <f>E73+F73+G73+H73+I73+J73+K73+L73+M73+N73+O73+P73</f>
        <v>0</v>
      </c>
      <c r="R73" s="35">
        <v>0</v>
      </c>
      <c r="T73" s="96">
        <f>R73/5</f>
        <v>0</v>
      </c>
    </row>
    <row r="74" spans="1:20" s="2" customFormat="1" ht="6" customHeight="1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T74" s="96"/>
    </row>
    <row r="75" spans="1:20" s="2" customFormat="1" ht="15" customHeight="1" x14ac:dyDescent="0.25">
      <c r="A75" s="28" t="s">
        <v>67</v>
      </c>
      <c r="B75" s="29" t="s">
        <v>35</v>
      </c>
      <c r="C75" s="30">
        <v>499610505</v>
      </c>
      <c r="D75" s="30" t="s">
        <v>17</v>
      </c>
      <c r="E75" s="34">
        <v>7463.63</v>
      </c>
      <c r="F75" s="34">
        <v>32486.61</v>
      </c>
      <c r="G75" s="34">
        <v>8943.34</v>
      </c>
      <c r="H75" s="34">
        <v>1089.53</v>
      </c>
      <c r="I75" s="34">
        <v>789.16</v>
      </c>
      <c r="J75" s="34">
        <v>66494.97</v>
      </c>
      <c r="K75" s="34">
        <v>1127.73</v>
      </c>
      <c r="L75" s="34">
        <v>1064.48</v>
      </c>
      <c r="M75" s="34">
        <v>61555.66</v>
      </c>
      <c r="N75" s="34">
        <v>718.29</v>
      </c>
      <c r="O75" s="34">
        <v>41809.660000000003</v>
      </c>
      <c r="P75" s="34">
        <v>55195.27</v>
      </c>
      <c r="Q75" s="35">
        <f>E75+F75+G75+H75+I75+J75+K75+L75+M75+N75+O75+P75</f>
        <v>278738.33</v>
      </c>
      <c r="R75" s="35">
        <f>Q75+Q105</f>
        <v>278738.33</v>
      </c>
      <c r="T75" s="96">
        <f>R75/5</f>
        <v>55747.666000000005</v>
      </c>
    </row>
    <row r="76" spans="1:20" s="2" customFormat="1" ht="6" customHeight="1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T76" s="96"/>
    </row>
    <row r="77" spans="1:20" s="2" customFormat="1" ht="15" customHeight="1" x14ac:dyDescent="0.25">
      <c r="A77" s="28" t="s">
        <v>67</v>
      </c>
      <c r="B77" s="29" t="s">
        <v>37</v>
      </c>
      <c r="C77" s="38">
        <v>499610509</v>
      </c>
      <c r="D77" s="30" t="s">
        <v>17</v>
      </c>
      <c r="E77" s="34">
        <v>586.5</v>
      </c>
      <c r="F77" s="34">
        <v>4648.76</v>
      </c>
      <c r="G77" s="34">
        <v>38614.39</v>
      </c>
      <c r="H77" s="34">
        <v>488.84</v>
      </c>
      <c r="I77" s="34">
        <v>0</v>
      </c>
      <c r="J77" s="34">
        <v>10471.129999999999</v>
      </c>
      <c r="K77" s="34">
        <v>0</v>
      </c>
      <c r="L77" s="34">
        <v>0</v>
      </c>
      <c r="M77" s="34">
        <v>9898.84</v>
      </c>
      <c r="N77" s="34">
        <v>0</v>
      </c>
      <c r="O77" s="34">
        <v>5806.35</v>
      </c>
      <c r="P77" s="34">
        <v>9251.68</v>
      </c>
      <c r="Q77" s="35">
        <f>E77+F77+G77+H77+I77+J77+K77+L77+M77+N77+O77+P77</f>
        <v>79766.489999999991</v>
      </c>
      <c r="R77" s="35">
        <f>Q77</f>
        <v>79766.489999999991</v>
      </c>
      <c r="T77" s="96">
        <f>R77/5</f>
        <v>15953.297999999999</v>
      </c>
    </row>
    <row r="78" spans="1:20" s="2" customFormat="1" ht="6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T78" s="96"/>
    </row>
    <row r="79" spans="1:20" s="2" customFormat="1" ht="15" customHeight="1" x14ac:dyDescent="0.25">
      <c r="A79" s="98" t="s">
        <v>67</v>
      </c>
      <c r="B79" s="99" t="s">
        <v>33</v>
      </c>
      <c r="C79" s="100">
        <v>499610504</v>
      </c>
      <c r="D79" s="101" t="s">
        <v>19</v>
      </c>
      <c r="E79" s="102">
        <v>0</v>
      </c>
      <c r="F79" s="102">
        <v>0</v>
      </c>
      <c r="G79" s="102">
        <v>0</v>
      </c>
      <c r="H79" s="102">
        <v>0</v>
      </c>
      <c r="I79" s="102">
        <v>0</v>
      </c>
      <c r="J79" s="102">
        <v>0</v>
      </c>
      <c r="K79" s="102">
        <v>0</v>
      </c>
      <c r="L79" s="102">
        <v>0</v>
      </c>
      <c r="M79" s="102">
        <v>0</v>
      </c>
      <c r="N79" s="102">
        <v>0</v>
      </c>
      <c r="O79" s="102">
        <v>0</v>
      </c>
      <c r="P79" s="102">
        <v>0</v>
      </c>
      <c r="Q79" s="103">
        <f>E79+F79+G79+H79+I79+J79+K79+L79+M79+N79+O79+P79</f>
        <v>0</v>
      </c>
      <c r="R79" s="103">
        <f>Q79</f>
        <v>0</v>
      </c>
      <c r="T79" s="96">
        <f>R79/5</f>
        <v>0</v>
      </c>
    </row>
    <row r="80" spans="1:20" ht="6" customHeight="1" x14ac:dyDescent="0.25">
      <c r="A80" s="45"/>
      <c r="B80" s="46"/>
      <c r="C80" s="47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0"/>
      <c r="R80" s="50"/>
      <c r="T80" s="96"/>
    </row>
    <row r="81" spans="1:20" ht="15" customHeight="1" x14ac:dyDescent="0.25">
      <c r="A81" s="98" t="s">
        <v>67</v>
      </c>
      <c r="B81" s="99" t="s">
        <v>36</v>
      </c>
      <c r="C81" s="100">
        <v>499610505</v>
      </c>
      <c r="D81" s="101" t="s">
        <v>19</v>
      </c>
      <c r="E81" s="102">
        <v>0</v>
      </c>
      <c r="F81" s="102">
        <v>0</v>
      </c>
      <c r="G81" s="102">
        <v>0</v>
      </c>
      <c r="H81" s="102">
        <v>0</v>
      </c>
      <c r="I81" s="102">
        <v>0</v>
      </c>
      <c r="J81" s="102">
        <v>0</v>
      </c>
      <c r="K81" s="102">
        <v>0</v>
      </c>
      <c r="L81" s="102">
        <v>0</v>
      </c>
      <c r="M81" s="102">
        <v>0</v>
      </c>
      <c r="N81" s="102">
        <v>0</v>
      </c>
      <c r="O81" s="102">
        <v>0</v>
      </c>
      <c r="P81" s="102">
        <v>0</v>
      </c>
      <c r="Q81" s="103">
        <f>E81+F81+G81+H81+I81+J81+K81+L81+M81+N81+O81+P81</f>
        <v>0</v>
      </c>
      <c r="R81" s="103">
        <f>Q81</f>
        <v>0</v>
      </c>
      <c r="T81" s="96">
        <f t="shared" ref="T81:T91" si="2">R81/5</f>
        <v>0</v>
      </c>
    </row>
    <row r="82" spans="1:20" ht="6" customHeight="1" x14ac:dyDescent="0.25">
      <c r="A82" s="45"/>
      <c r="B82" s="46"/>
      <c r="C82" s="47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50"/>
      <c r="R82" s="50"/>
      <c r="T82" s="96"/>
    </row>
    <row r="83" spans="1:20" ht="15" customHeight="1" x14ac:dyDescent="0.25">
      <c r="A83" s="98" t="s">
        <v>67</v>
      </c>
      <c r="B83" s="99" t="s">
        <v>37</v>
      </c>
      <c r="C83" s="100">
        <v>499610509</v>
      </c>
      <c r="D83" s="101" t="s">
        <v>19</v>
      </c>
      <c r="E83" s="102">
        <v>0</v>
      </c>
      <c r="F83" s="102">
        <v>0</v>
      </c>
      <c r="G83" s="102">
        <v>0</v>
      </c>
      <c r="H83" s="102">
        <v>0</v>
      </c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102">
        <v>0</v>
      </c>
      <c r="O83" s="102">
        <v>0</v>
      </c>
      <c r="P83" s="102">
        <v>0</v>
      </c>
      <c r="Q83" s="103">
        <f>E83+F83+G83+H83+I83+J83+K83+L83+M83+N83+O83+P83</f>
        <v>0</v>
      </c>
      <c r="R83" s="103">
        <f>Q83</f>
        <v>0</v>
      </c>
      <c r="T83" s="96">
        <f t="shared" si="2"/>
        <v>0</v>
      </c>
    </row>
    <row r="84" spans="1:20" ht="6" customHeight="1" x14ac:dyDescent="0.25">
      <c r="A84" s="45"/>
      <c r="B84" s="46"/>
      <c r="C84" s="47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50"/>
      <c r="R84" s="50"/>
      <c r="T84" s="96"/>
    </row>
    <row r="85" spans="1:20" ht="15" customHeight="1" x14ac:dyDescent="0.25">
      <c r="A85" s="28" t="s">
        <v>67</v>
      </c>
      <c r="B85" s="29" t="s">
        <v>33</v>
      </c>
      <c r="C85" s="38">
        <v>499610504</v>
      </c>
      <c r="D85" s="30" t="s">
        <v>77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5">
        <f>E85+F85+G85+H85+I85+J85+K85+L85+M85+N85+O85+P85</f>
        <v>0</v>
      </c>
      <c r="R85" s="35">
        <f>Q85</f>
        <v>0</v>
      </c>
      <c r="T85" s="96">
        <f t="shared" si="2"/>
        <v>0</v>
      </c>
    </row>
    <row r="86" spans="1:20" ht="6" customHeight="1" x14ac:dyDescent="0.25">
      <c r="A86" s="45"/>
      <c r="B86" s="46"/>
      <c r="C86" s="47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50"/>
      <c r="R86" s="50"/>
      <c r="T86" s="96"/>
    </row>
    <row r="87" spans="1:20" ht="15" customHeight="1" x14ac:dyDescent="0.25">
      <c r="A87" s="28" t="s">
        <v>67</v>
      </c>
      <c r="B87" s="29" t="s">
        <v>36</v>
      </c>
      <c r="C87" s="38">
        <v>499610505</v>
      </c>
      <c r="D87" s="30" t="s">
        <v>77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5">
        <f>E87+F87+G87+H87+I87+J87+K87+L87+M87+N87+O87+P87</f>
        <v>0</v>
      </c>
      <c r="R87" s="35">
        <f>Q87</f>
        <v>0</v>
      </c>
      <c r="T87" s="96">
        <f t="shared" si="2"/>
        <v>0</v>
      </c>
    </row>
    <row r="88" spans="1:20" ht="6" customHeight="1" x14ac:dyDescent="0.25">
      <c r="A88" s="45"/>
      <c r="B88" s="46"/>
      <c r="C88" s="47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50"/>
      <c r="R88" s="50"/>
      <c r="T88" s="96"/>
    </row>
    <row r="89" spans="1:20" ht="15" customHeight="1" x14ac:dyDescent="0.25">
      <c r="A89" s="28" t="s">
        <v>67</v>
      </c>
      <c r="B89" s="29" t="s">
        <v>37</v>
      </c>
      <c r="C89" s="38">
        <v>499610509</v>
      </c>
      <c r="D89" s="30" t="s">
        <v>77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5">
        <f>E89+F89+G89+H89+I89+J89+K89+L89+M89+N89+O89+P89</f>
        <v>0</v>
      </c>
      <c r="R89" s="35">
        <f>Q89</f>
        <v>0</v>
      </c>
      <c r="T89" s="96">
        <f t="shared" si="2"/>
        <v>0</v>
      </c>
    </row>
    <row r="90" spans="1:20" s="2" customFormat="1" ht="6" customHeight="1" x14ac:dyDescent="0.25">
      <c r="A90" s="45"/>
      <c r="B90" s="46"/>
      <c r="C90" s="47"/>
      <c r="D90" s="48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20"/>
      <c r="T90" s="96"/>
    </row>
    <row r="91" spans="1:20" ht="14.1" customHeight="1" x14ac:dyDescent="0.25">
      <c r="A91" s="57"/>
      <c r="B91" s="58" t="s">
        <v>57</v>
      </c>
      <c r="C91" s="59"/>
      <c r="D91" s="74"/>
      <c r="E91" s="61" t="s">
        <v>5</v>
      </c>
      <c r="F91" s="61" t="s">
        <v>6</v>
      </c>
      <c r="G91" s="61" t="s">
        <v>7</v>
      </c>
      <c r="H91" s="61" t="s">
        <v>8</v>
      </c>
      <c r="I91" s="61" t="s">
        <v>9</v>
      </c>
      <c r="J91" s="61" t="s">
        <v>10</v>
      </c>
      <c r="K91" s="61" t="s">
        <v>11</v>
      </c>
      <c r="L91" s="61" t="s">
        <v>12</v>
      </c>
      <c r="M91" s="61" t="s">
        <v>13</v>
      </c>
      <c r="N91" s="61" t="s">
        <v>14</v>
      </c>
      <c r="O91" s="61" t="s">
        <v>15</v>
      </c>
      <c r="P91" s="61" t="s">
        <v>16</v>
      </c>
      <c r="Q91" s="61"/>
      <c r="R91" s="61"/>
      <c r="T91" s="96">
        <f t="shared" si="2"/>
        <v>0</v>
      </c>
    </row>
    <row r="92" spans="1:20" ht="20.25" customHeight="1" x14ac:dyDescent="0.3">
      <c r="A92" s="75"/>
      <c r="B92" s="64" t="s">
        <v>38</v>
      </c>
      <c r="C92" s="65"/>
      <c r="D92" s="76"/>
      <c r="E92" s="77">
        <f>SUM(E57:E89)</f>
        <v>78308.61</v>
      </c>
      <c r="F92" s="77">
        <f t="shared" ref="F92:R92" si="3">SUM(F57:F89)</f>
        <v>80150.55</v>
      </c>
      <c r="G92" s="77">
        <f t="shared" si="3"/>
        <v>95898.58</v>
      </c>
      <c r="H92" s="77">
        <f t="shared" si="3"/>
        <v>106416.75</v>
      </c>
      <c r="I92" s="77">
        <f t="shared" si="3"/>
        <v>84905.800000000017</v>
      </c>
      <c r="J92" s="77">
        <f t="shared" si="3"/>
        <v>78116.570000000007</v>
      </c>
      <c r="K92" s="77">
        <f t="shared" si="3"/>
        <v>86074.969999999987</v>
      </c>
      <c r="L92" s="77">
        <f t="shared" si="3"/>
        <v>79703.689999999988</v>
      </c>
      <c r="M92" s="77">
        <f t="shared" si="3"/>
        <v>79971.05</v>
      </c>
      <c r="N92" s="77">
        <f t="shared" si="3"/>
        <v>88383.819999999992</v>
      </c>
      <c r="O92" s="77">
        <f>SUM(O57:O89)</f>
        <v>82474.97</v>
      </c>
      <c r="P92" s="77">
        <f t="shared" si="3"/>
        <v>86535.459999999992</v>
      </c>
      <c r="Q92" s="68">
        <f t="shared" si="3"/>
        <v>1026940.8200000001</v>
      </c>
      <c r="R92" s="68">
        <f t="shared" si="3"/>
        <v>1026940.8200000001</v>
      </c>
      <c r="T92" s="96"/>
    </row>
    <row r="93" spans="1:20" ht="31.5" customHeight="1" x14ac:dyDescent="0.2">
      <c r="A93" s="9"/>
      <c r="B93" s="10"/>
      <c r="C93" s="16"/>
      <c r="D93" s="16"/>
      <c r="E93" s="95">
        <f t="shared" ref="E93:P93" si="4">E47+E92</f>
        <v>4840047.87</v>
      </c>
      <c r="F93" s="95">
        <f t="shared" si="4"/>
        <v>42954597.339999996</v>
      </c>
      <c r="G93" s="95">
        <f t="shared" si="4"/>
        <v>11710873.959999999</v>
      </c>
      <c r="H93" s="95">
        <f t="shared" si="4"/>
        <v>11321232.120000001</v>
      </c>
      <c r="I93" s="95">
        <f t="shared" si="4"/>
        <v>26621306</v>
      </c>
      <c r="J93" s="95">
        <f t="shared" si="4"/>
        <v>9305607.75</v>
      </c>
      <c r="K93" s="95">
        <f t="shared" si="4"/>
        <v>8782358.7400000002</v>
      </c>
      <c r="L93" s="95">
        <f t="shared" si="4"/>
        <v>11918342.640000001</v>
      </c>
      <c r="M93" s="95">
        <f t="shared" si="4"/>
        <v>17588738.530000001</v>
      </c>
      <c r="N93" s="95">
        <f t="shared" si="4"/>
        <v>14021165.66</v>
      </c>
      <c r="O93" s="95">
        <f t="shared" si="4"/>
        <v>35264504.280000001</v>
      </c>
      <c r="P93" s="95">
        <f t="shared" si="4"/>
        <v>19800309.52</v>
      </c>
      <c r="Q93" s="11"/>
    </row>
    <row r="94" spans="1:20" ht="14.25" customHeight="1" x14ac:dyDescent="0.2">
      <c r="A94" s="9"/>
      <c r="B94" s="10"/>
      <c r="C94" s="16"/>
      <c r="D94" s="16"/>
      <c r="E94" s="11"/>
      <c r="F94" s="11"/>
      <c r="G94" s="11"/>
      <c r="H94" s="11"/>
      <c r="I94" s="21"/>
      <c r="J94" s="21"/>
      <c r="K94" s="11"/>
      <c r="L94" s="11"/>
      <c r="M94" s="11"/>
      <c r="N94" s="11"/>
      <c r="O94" s="11"/>
      <c r="P94" s="11"/>
      <c r="Q94" s="11"/>
    </row>
    <row r="95" spans="1:20" ht="20.100000000000001" customHeight="1" x14ac:dyDescent="0.35">
      <c r="A95" s="69" t="s">
        <v>47</v>
      </c>
      <c r="B95" s="70" t="s">
        <v>50</v>
      </c>
      <c r="C95" s="71"/>
      <c r="D95" s="72" t="s">
        <v>4</v>
      </c>
      <c r="E95" s="73" t="s">
        <v>5</v>
      </c>
      <c r="F95" s="73" t="s">
        <v>6</v>
      </c>
      <c r="G95" s="73" t="s">
        <v>7</v>
      </c>
      <c r="H95" s="73" t="s">
        <v>8</v>
      </c>
      <c r="I95" s="73" t="s">
        <v>9</v>
      </c>
      <c r="J95" s="73" t="s">
        <v>10</v>
      </c>
      <c r="K95" s="73" t="s">
        <v>11</v>
      </c>
      <c r="L95" s="73" t="s">
        <v>12</v>
      </c>
      <c r="M95" s="73" t="s">
        <v>13</v>
      </c>
      <c r="N95" s="73" t="s">
        <v>14</v>
      </c>
      <c r="O95" s="73" t="s">
        <v>15</v>
      </c>
      <c r="P95" s="73" t="s">
        <v>16</v>
      </c>
      <c r="Q95" s="73" t="s">
        <v>55</v>
      </c>
    </row>
    <row r="96" spans="1:20" s="2" customFormat="1" ht="15" customHeight="1" x14ac:dyDescent="0.2">
      <c r="A96" s="111" t="s">
        <v>52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3"/>
    </row>
    <row r="97" spans="1:17" ht="15" customHeight="1" x14ac:dyDescent="0.25">
      <c r="A97" s="28" t="s">
        <v>65</v>
      </c>
      <c r="B97" s="29" t="s">
        <v>22</v>
      </c>
      <c r="C97" s="38"/>
      <c r="D97" s="30" t="s">
        <v>17</v>
      </c>
      <c r="E97" s="34">
        <v>-8.73</v>
      </c>
      <c r="F97" s="34">
        <v>-13.09</v>
      </c>
      <c r="G97" s="34">
        <v>-43.64</v>
      </c>
      <c r="H97" s="34">
        <v>-8.73</v>
      </c>
      <c r="I97" s="34">
        <v>-281.3</v>
      </c>
      <c r="J97" s="34">
        <f>-957.45+0.06</f>
        <v>-957.3900000000001</v>
      </c>
      <c r="K97" s="34">
        <v>-164.15</v>
      </c>
      <c r="L97" s="34">
        <v>-203.53</v>
      </c>
      <c r="M97" s="34">
        <v>0</v>
      </c>
      <c r="N97" s="34">
        <v>-13.09</v>
      </c>
      <c r="O97" s="34">
        <v>-36.479999999999997</v>
      </c>
      <c r="P97" s="34">
        <v>-65.45</v>
      </c>
      <c r="Q97" s="35">
        <f>E97+F97+G97+H97+I97+J97+K97+L97+M97+N97+O97+P97</f>
        <v>-1795.5800000000002</v>
      </c>
    </row>
    <row r="98" spans="1:17" ht="6.75" customHeight="1" x14ac:dyDescent="0.25">
      <c r="A98" s="91"/>
      <c r="B98" s="91"/>
      <c r="C98" s="92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1:17" ht="15" customHeight="1" x14ac:dyDescent="0.25">
      <c r="A99" s="28" t="s">
        <v>66</v>
      </c>
      <c r="B99" s="29" t="s">
        <v>23</v>
      </c>
      <c r="C99" s="38"/>
      <c r="D99" s="30" t="s">
        <v>17</v>
      </c>
      <c r="E99" s="34">
        <v>0</v>
      </c>
      <c r="F99" s="34">
        <v>0</v>
      </c>
      <c r="G99" s="34">
        <v>0</v>
      </c>
      <c r="H99" s="34">
        <v>-902.43</v>
      </c>
      <c r="I99" s="34">
        <v>0</v>
      </c>
      <c r="J99" s="34">
        <v>0</v>
      </c>
      <c r="K99" s="34">
        <v>0</v>
      </c>
      <c r="L99" s="34">
        <v>0</v>
      </c>
      <c r="M99" s="34">
        <v>-245.61</v>
      </c>
      <c r="N99" s="34">
        <v>-552.72</v>
      </c>
      <c r="O99" s="34">
        <v>0</v>
      </c>
      <c r="P99" s="34">
        <v>0</v>
      </c>
      <c r="Q99" s="35">
        <f>SUM(E99:P99)</f>
        <v>-1700.76</v>
      </c>
    </row>
    <row r="100" spans="1:17" ht="6.75" customHeight="1" x14ac:dyDescent="0.25">
      <c r="A100" s="45"/>
      <c r="B100" s="46"/>
      <c r="C100" s="47"/>
      <c r="D100" s="48"/>
      <c r="E100" s="91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90"/>
    </row>
    <row r="101" spans="1:17" s="2" customFormat="1" ht="15" customHeight="1" x14ac:dyDescent="0.25">
      <c r="A101" s="28" t="s">
        <v>67</v>
      </c>
      <c r="B101" s="29" t="s">
        <v>78</v>
      </c>
      <c r="C101" s="38"/>
      <c r="D101" s="30" t="s">
        <v>17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5">
        <f>E101+F101+G101+H101+I101+J101+K101+L101+M101+N101+O101+P101</f>
        <v>0</v>
      </c>
    </row>
    <row r="102" spans="1:17" ht="6.75" customHeight="1" x14ac:dyDescent="0.25">
      <c r="A102" s="45"/>
      <c r="B102" s="46"/>
      <c r="C102" s="47"/>
      <c r="D102" s="48"/>
      <c r="E102" s="91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90"/>
    </row>
    <row r="103" spans="1:17" ht="15" customHeight="1" x14ac:dyDescent="0.25">
      <c r="A103" s="28" t="s">
        <v>67</v>
      </c>
      <c r="B103" s="29" t="s">
        <v>24</v>
      </c>
      <c r="C103" s="38"/>
      <c r="D103" s="30" t="s">
        <v>21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5">
        <f>E103+F103+G103+H103+I103+J103+K103+L103+M103+N103+O103+P103</f>
        <v>0</v>
      </c>
    </row>
    <row r="104" spans="1:17" ht="6.75" customHeight="1" x14ac:dyDescent="0.25">
      <c r="A104" s="45"/>
      <c r="B104" s="46"/>
      <c r="C104" s="47"/>
      <c r="D104" s="48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90"/>
    </row>
    <row r="105" spans="1:17" ht="15" customHeight="1" x14ac:dyDescent="0.25">
      <c r="A105" s="28" t="s">
        <v>34</v>
      </c>
      <c r="B105" s="29" t="s">
        <v>35</v>
      </c>
      <c r="C105" s="38"/>
      <c r="D105" s="30" t="s">
        <v>17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5">
        <f>E105+F105+G105+H105+I105+J105+K105+L105+M105+N105+O105+P105</f>
        <v>0</v>
      </c>
    </row>
    <row r="106" spans="1:17" ht="6.75" customHeight="1" x14ac:dyDescent="0.25">
      <c r="A106" s="91"/>
      <c r="B106" s="91"/>
      <c r="C106" s="92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1:17" ht="15" customHeight="1" x14ac:dyDescent="0.25">
      <c r="A107" s="28" t="s">
        <v>69</v>
      </c>
      <c r="B107" s="29" t="s">
        <v>26</v>
      </c>
      <c r="C107" s="38">
        <v>442419906</v>
      </c>
      <c r="D107" s="30" t="s">
        <v>17</v>
      </c>
      <c r="E107" s="34">
        <v>-470660.68</v>
      </c>
      <c r="F107" s="34">
        <v>-2056315.14</v>
      </c>
      <c r="G107" s="34">
        <v>-708181.01</v>
      </c>
      <c r="H107" s="34">
        <v>-486387.46</v>
      </c>
      <c r="I107" s="34">
        <v>-3000986.79</v>
      </c>
      <c r="J107" s="34">
        <v>-1179850.2</v>
      </c>
      <c r="K107" s="34">
        <v>-809737.88</v>
      </c>
      <c r="L107" s="34">
        <v>-918761.25</v>
      </c>
      <c r="M107" s="34">
        <v>-932515.85</v>
      </c>
      <c r="N107" s="34">
        <v>-2608343.2000000002</v>
      </c>
      <c r="O107" s="34">
        <v>-923820.94</v>
      </c>
      <c r="P107" s="34">
        <v>-837197.63</v>
      </c>
      <c r="Q107" s="35">
        <f>E107+F107+G107+H107+I107+J107+K107+L107+M107+N107+O107+P107</f>
        <v>-14932758.030000001</v>
      </c>
    </row>
    <row r="108" spans="1:17" ht="6.75" customHeight="1" x14ac:dyDescent="0.25">
      <c r="A108" s="45"/>
      <c r="B108" s="46"/>
      <c r="C108" s="47"/>
      <c r="D108" s="48"/>
      <c r="E108" s="49"/>
      <c r="F108" s="49"/>
      <c r="G108" s="49"/>
      <c r="H108" s="49"/>
      <c r="I108" s="91"/>
      <c r="J108" s="49"/>
      <c r="K108" s="49"/>
      <c r="L108" s="49"/>
      <c r="M108" s="49"/>
      <c r="N108" s="49"/>
      <c r="O108" s="49"/>
      <c r="P108" s="49"/>
      <c r="Q108" s="50"/>
    </row>
    <row r="109" spans="1:17" ht="15" customHeight="1" x14ac:dyDescent="0.25">
      <c r="A109" s="28" t="s">
        <v>25</v>
      </c>
      <c r="B109" s="29" t="s">
        <v>61</v>
      </c>
      <c r="C109" s="38"/>
      <c r="D109" s="30" t="s">
        <v>19</v>
      </c>
      <c r="E109" s="34">
        <v>-994.03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5">
        <f>E109+F109+G109+H109+I109+J109+K109+L109+M109+N109+O109+P109</f>
        <v>-994.03</v>
      </c>
    </row>
    <row r="110" spans="1:17" ht="6.75" customHeight="1" x14ac:dyDescent="0.25">
      <c r="A110" s="45"/>
      <c r="B110" s="46"/>
      <c r="C110" s="47"/>
      <c r="D110" s="48"/>
      <c r="E110" s="91"/>
      <c r="F110" s="91"/>
      <c r="G110" s="91"/>
      <c r="H110" s="91"/>
      <c r="I110" s="49"/>
      <c r="J110" s="49"/>
      <c r="K110" s="49"/>
      <c r="L110" s="49"/>
      <c r="M110" s="49"/>
      <c r="N110" s="49"/>
      <c r="O110" s="49"/>
      <c r="P110" s="49"/>
      <c r="Q110" s="50"/>
    </row>
    <row r="111" spans="1:17" ht="15" customHeight="1" x14ac:dyDescent="0.25">
      <c r="A111" s="28" t="s">
        <v>25</v>
      </c>
      <c r="B111" s="29" t="s">
        <v>62</v>
      </c>
      <c r="C111" s="38"/>
      <c r="D111" s="30" t="s">
        <v>19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5">
        <f>E111+F111+G111+H111+I111+J111+K111+L111+M111+N111+O111+P111</f>
        <v>0</v>
      </c>
    </row>
    <row r="112" spans="1:17" ht="6.75" customHeight="1" x14ac:dyDescent="0.25">
      <c r="A112" s="45"/>
      <c r="B112" s="46"/>
      <c r="C112" s="47"/>
      <c r="D112" s="48"/>
      <c r="E112" s="91"/>
      <c r="F112" s="91"/>
      <c r="G112" s="91"/>
      <c r="H112" s="91"/>
      <c r="I112" s="49"/>
      <c r="J112" s="49"/>
      <c r="K112" s="49"/>
      <c r="L112" s="49"/>
      <c r="M112" s="49"/>
      <c r="N112" s="49"/>
      <c r="O112" s="49"/>
      <c r="P112" s="49"/>
      <c r="Q112" s="50"/>
    </row>
    <row r="113" spans="1:18" ht="15" customHeight="1" x14ac:dyDescent="0.25">
      <c r="A113" s="28" t="s">
        <v>29</v>
      </c>
      <c r="B113" s="29" t="s">
        <v>51</v>
      </c>
      <c r="C113" s="38"/>
      <c r="D113" s="30" t="s">
        <v>21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5">
        <f>E113+F113+G113+H113+I113+J113+K113+L113+M113+N113+O113+P113</f>
        <v>0</v>
      </c>
    </row>
    <row r="114" spans="1:18" ht="6.75" customHeight="1" x14ac:dyDescent="0.25">
      <c r="A114" s="45"/>
      <c r="B114" s="46"/>
      <c r="C114" s="47"/>
      <c r="D114" s="48"/>
      <c r="E114" s="91"/>
      <c r="F114" s="91"/>
      <c r="G114" s="91"/>
      <c r="H114" s="91"/>
      <c r="I114" s="49"/>
      <c r="J114" s="49"/>
      <c r="K114" s="49"/>
      <c r="L114" s="49"/>
      <c r="M114" s="49"/>
      <c r="N114" s="49"/>
      <c r="O114" s="49"/>
      <c r="P114" s="49"/>
      <c r="Q114" s="50"/>
    </row>
    <row r="115" spans="1:18" ht="15" customHeight="1" x14ac:dyDescent="0.25">
      <c r="A115" s="28" t="s">
        <v>49</v>
      </c>
      <c r="B115" s="29" t="s">
        <v>51</v>
      </c>
      <c r="C115" s="38"/>
      <c r="D115" s="30" t="s">
        <v>21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5">
        <f>E115+F115+G115+H115+I115+J115+K115+L115+M115+N115+O115+P115</f>
        <v>0</v>
      </c>
    </row>
    <row r="116" spans="1:18" s="2" customFormat="1" ht="6.75" customHeight="1" x14ac:dyDescent="0.25">
      <c r="A116" s="45"/>
      <c r="B116" s="46"/>
      <c r="C116" s="47"/>
      <c r="D116" s="48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8" ht="14.25" customHeight="1" x14ac:dyDescent="0.25">
      <c r="A117" s="57"/>
      <c r="B117" s="58" t="s">
        <v>57</v>
      </c>
      <c r="C117" s="59"/>
      <c r="D117" s="74"/>
      <c r="E117" s="61" t="s">
        <v>5</v>
      </c>
      <c r="F117" s="61" t="s">
        <v>6</v>
      </c>
      <c r="G117" s="61" t="s">
        <v>7</v>
      </c>
      <c r="H117" s="61" t="s">
        <v>8</v>
      </c>
      <c r="I117" s="61" t="s">
        <v>9</v>
      </c>
      <c r="J117" s="61" t="s">
        <v>10</v>
      </c>
      <c r="K117" s="61" t="s">
        <v>11</v>
      </c>
      <c r="L117" s="61" t="s">
        <v>12</v>
      </c>
      <c r="M117" s="61" t="s">
        <v>13</v>
      </c>
      <c r="N117" s="61" t="s">
        <v>14</v>
      </c>
      <c r="O117" s="61" t="s">
        <v>15</v>
      </c>
      <c r="P117" s="61" t="s">
        <v>16</v>
      </c>
      <c r="Q117" s="61"/>
    </row>
    <row r="118" spans="1:18" ht="20.25" customHeight="1" x14ac:dyDescent="0.3">
      <c r="A118" s="75"/>
      <c r="B118" s="64" t="s">
        <v>53</v>
      </c>
      <c r="C118" s="65"/>
      <c r="D118" s="76"/>
      <c r="E118" s="77">
        <f t="shared" ref="E118:P118" si="5">SUM(E97:E115)</f>
        <v>-471663.44</v>
      </c>
      <c r="F118" s="77">
        <f t="shared" si="5"/>
        <v>-2056328.23</v>
      </c>
      <c r="G118" s="77">
        <f t="shared" si="5"/>
        <v>-708224.65</v>
      </c>
      <c r="H118" s="77">
        <f t="shared" si="5"/>
        <v>-487298.62</v>
      </c>
      <c r="I118" s="77">
        <f>SUM(I97:I115)</f>
        <v>-3001268.09</v>
      </c>
      <c r="J118" s="77">
        <f>SUM(J97:J115)</f>
        <v>-1180807.5899999999</v>
      </c>
      <c r="K118" s="77">
        <f t="shared" si="5"/>
        <v>-809902.03</v>
      </c>
      <c r="L118" s="77">
        <f t="shared" si="5"/>
        <v>-918964.78</v>
      </c>
      <c r="M118" s="77">
        <f t="shared" si="5"/>
        <v>-932761.46</v>
      </c>
      <c r="N118" s="77">
        <f t="shared" si="5"/>
        <v>-2608909.0100000002</v>
      </c>
      <c r="O118" s="77">
        <f t="shared" si="5"/>
        <v>-923857.41999999993</v>
      </c>
      <c r="P118" s="77">
        <f t="shared" si="5"/>
        <v>-837263.08</v>
      </c>
      <c r="Q118" s="78">
        <f>SUM(Q97:Q115)</f>
        <v>-14937248.4</v>
      </c>
    </row>
    <row r="119" spans="1:18" s="2" customFormat="1" ht="8.25" customHeight="1" x14ac:dyDescent="0.25">
      <c r="A119" s="46"/>
      <c r="B119" s="85"/>
      <c r="C119" s="47"/>
      <c r="D119" s="47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8" ht="20.45" customHeight="1" x14ac:dyDescent="0.3">
      <c r="A120" s="79"/>
      <c r="B120" s="80" t="s">
        <v>39</v>
      </c>
      <c r="C120" s="81"/>
      <c r="D120" s="82"/>
      <c r="E120" s="83">
        <f t="shared" ref="E120:M120" si="6">E47+E53+E92+E118</f>
        <v>4368384.43</v>
      </c>
      <c r="F120" s="83">
        <f t="shared" si="6"/>
        <v>40898269.109999999</v>
      </c>
      <c r="G120" s="83">
        <f t="shared" si="6"/>
        <v>11002649.309999999</v>
      </c>
      <c r="H120" s="83">
        <f t="shared" si="6"/>
        <v>10833933.500000002</v>
      </c>
      <c r="I120" s="83">
        <f t="shared" si="6"/>
        <v>23620037.91</v>
      </c>
      <c r="J120" s="83">
        <f t="shared" si="6"/>
        <v>8124800.1600000001</v>
      </c>
      <c r="K120" s="83">
        <f t="shared" si="6"/>
        <v>7972456.71</v>
      </c>
      <c r="L120" s="83">
        <f t="shared" si="6"/>
        <v>10999377.860000001</v>
      </c>
      <c r="M120" s="83">
        <f t="shared" si="6"/>
        <v>16655977.07</v>
      </c>
      <c r="N120" s="83">
        <f>N47+N53+N92+N118</f>
        <v>17611386.649999999</v>
      </c>
      <c r="O120" s="83">
        <f>O47+O92+O118</f>
        <v>34340646.859999999</v>
      </c>
      <c r="P120" s="83">
        <f>P47+P92+P118</f>
        <v>18963046.440000001</v>
      </c>
      <c r="Q120" s="84">
        <f>Q47+Q53+Q92+Q118</f>
        <v>205327658.72</v>
      </c>
      <c r="R120" s="84">
        <f>R47+R53+R92+R118</f>
        <v>205327658.72</v>
      </c>
    </row>
    <row r="121" spans="1:18" x14ac:dyDescent="0.2">
      <c r="A121" s="7"/>
      <c r="B121" s="7"/>
      <c r="C121" s="13"/>
      <c r="D121" s="13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8" ht="18.75" x14ac:dyDescent="0.3">
      <c r="A122" s="7"/>
      <c r="B122" s="12" t="s">
        <v>40</v>
      </c>
      <c r="C122" s="41"/>
      <c r="D122" s="13"/>
      <c r="E122" s="8"/>
      <c r="F122" s="8"/>
      <c r="G122" s="8"/>
      <c r="H122" s="43"/>
      <c r="I122" s="8"/>
      <c r="J122" s="8"/>
      <c r="K122" s="8"/>
      <c r="L122" s="8"/>
      <c r="M122" s="8"/>
      <c r="N122" s="8"/>
      <c r="O122" s="8"/>
      <c r="P122" s="8" t="s">
        <v>59</v>
      </c>
      <c r="Q122" s="84">
        <v>205327658.72</v>
      </c>
      <c r="R122" s="84">
        <f>Q122</f>
        <v>205327658.72</v>
      </c>
    </row>
    <row r="124" spans="1:18" ht="18.75" x14ac:dyDescent="0.3">
      <c r="P124" s="1" t="s">
        <v>60</v>
      </c>
      <c r="Q124" s="84">
        <f>Q120-Q122</f>
        <v>0</v>
      </c>
      <c r="R124" s="84">
        <f>R120-R122</f>
        <v>0</v>
      </c>
    </row>
    <row r="126" spans="1:18" x14ac:dyDescent="0.2">
      <c r="Q126" s="36"/>
    </row>
  </sheetData>
  <mergeCells count="8">
    <mergeCell ref="A1:R1"/>
    <mergeCell ref="A96:Q96"/>
    <mergeCell ref="A2:Q2"/>
    <mergeCell ref="A3:Q3"/>
    <mergeCell ref="A4:Q4"/>
    <mergeCell ref="A9:Q9"/>
    <mergeCell ref="A56:R56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2022-01-11T14:55:28Z</cp:lastPrinted>
  <dcterms:created xsi:type="dcterms:W3CDTF">2014-01-20T18:22:18Z</dcterms:created>
  <dcterms:modified xsi:type="dcterms:W3CDTF">2022-01-31T13:40:32Z</dcterms:modified>
</cp:coreProperties>
</file>