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2AE96E54-67F8-408A-A76A-4EACEF335C52}" xr6:coauthVersionLast="47" xr6:coauthVersionMax="47" xr10:uidLastSave="{00000000-0000-0000-0000-000000000000}"/>
  <bookViews>
    <workbookView xWindow="-120" yWindow="-120" windowWidth="20730" windowHeight="11160"/>
  </bookViews>
  <sheets>
    <sheet name="20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4" l="1"/>
  <c r="M32" i="4"/>
  <c r="M30" i="4"/>
  <c r="M16" i="4"/>
  <c r="M17" i="4"/>
  <c r="M18" i="4"/>
  <c r="M19" i="4"/>
  <c r="M20" i="4"/>
  <c r="M21" i="4"/>
  <c r="M22" i="4"/>
  <c r="M23" i="4"/>
  <c r="M24" i="4"/>
  <c r="M25" i="4"/>
  <c r="M26" i="4"/>
  <c r="M27" i="4"/>
  <c r="M15" i="4"/>
  <c r="M11" i="4"/>
  <c r="M12" i="4"/>
  <c r="M13" i="4"/>
  <c r="M10" i="4"/>
  <c r="K32" i="4"/>
  <c r="K31" i="4"/>
  <c r="K30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1" i="4"/>
  <c r="K12" i="4"/>
  <c r="K13" i="4"/>
  <c r="K10" i="4"/>
  <c r="I32" i="4"/>
  <c r="I31" i="4"/>
  <c r="I30" i="4"/>
  <c r="I29" i="4" s="1"/>
  <c r="I28" i="4" s="1"/>
  <c r="I27" i="4"/>
  <c r="I26" i="4"/>
  <c r="I25" i="4"/>
  <c r="I24" i="4"/>
  <c r="I23" i="4"/>
  <c r="I22" i="4"/>
  <c r="I21" i="4"/>
  <c r="I20" i="4"/>
  <c r="I19" i="4"/>
  <c r="I18" i="4"/>
  <c r="I17" i="4"/>
  <c r="I14" i="4" s="1"/>
  <c r="I16" i="4"/>
  <c r="I15" i="4"/>
  <c r="I11" i="4"/>
  <c r="I12" i="4"/>
  <c r="I13" i="4"/>
  <c r="I10" i="4"/>
  <c r="I9" i="4" s="1"/>
  <c r="H32" i="4"/>
  <c r="H31" i="4"/>
  <c r="H30" i="4"/>
  <c r="H16" i="4"/>
  <c r="H17" i="4"/>
  <c r="H18" i="4"/>
  <c r="H19" i="4"/>
  <c r="H20" i="4"/>
  <c r="H21" i="4"/>
  <c r="H22" i="4"/>
  <c r="H23" i="4"/>
  <c r="H24" i="4"/>
  <c r="H25" i="4"/>
  <c r="H26" i="4"/>
  <c r="H27" i="4"/>
  <c r="H15" i="4"/>
  <c r="H11" i="4"/>
  <c r="H12" i="4"/>
  <c r="H13" i="4"/>
  <c r="H10" i="4"/>
  <c r="E29" i="4"/>
  <c r="E28" i="4" s="1"/>
  <c r="E9" i="4"/>
  <c r="N29" i="4"/>
  <c r="N28" i="4" s="1"/>
  <c r="L29" i="4"/>
  <c r="M29" i="4" s="1"/>
  <c r="J29" i="4"/>
  <c r="J28" i="4" s="1"/>
  <c r="K28" i="4" s="1"/>
  <c r="K29" i="4"/>
  <c r="F29" i="4"/>
  <c r="F28" i="4" s="1"/>
  <c r="F33" i="4" s="1"/>
  <c r="G29" i="4"/>
  <c r="H29" i="4" s="1"/>
  <c r="D29" i="4"/>
  <c r="D28" i="4" s="1"/>
  <c r="F14" i="4"/>
  <c r="F8" i="4"/>
  <c r="D14" i="4"/>
  <c r="D9" i="4"/>
  <c r="D8" i="4" s="1"/>
  <c r="D33" i="4" s="1"/>
  <c r="F9" i="4"/>
  <c r="N14" i="4"/>
  <c r="N8" i="4"/>
  <c r="N33" i="4" s="1"/>
  <c r="N9" i="4"/>
  <c r="L14" i="4"/>
  <c r="M14" i="4"/>
  <c r="L9" i="4"/>
  <c r="J14" i="4"/>
  <c r="K14" i="4" s="1"/>
  <c r="J9" i="4"/>
  <c r="K9" i="4"/>
  <c r="G14" i="4"/>
  <c r="G9" i="4"/>
  <c r="H9" i="4" s="1"/>
  <c r="G28" i="4"/>
  <c r="H28" i="4" s="1"/>
  <c r="E14" i="4"/>
  <c r="H14" i="4" s="1"/>
  <c r="E8" i="4"/>
  <c r="M8" i="4" s="1"/>
  <c r="G8" i="4"/>
  <c r="H8" i="4" s="1"/>
  <c r="L8" i="4"/>
  <c r="M9" i="4"/>
  <c r="J8" i="4"/>
  <c r="K8" i="4" s="1"/>
  <c r="I8" i="4" l="1"/>
  <c r="I33" i="4" s="1"/>
  <c r="J33" i="4"/>
  <c r="E33" i="4"/>
  <c r="G33" i="4"/>
  <c r="H33" i="4" s="1"/>
  <c r="L28" i="4"/>
  <c r="M28" i="4" l="1"/>
  <c r="L33" i="4"/>
  <c r="M33" i="4" s="1"/>
  <c r="K33" i="4"/>
</calcChain>
</file>

<file path=xl/sharedStrings.xml><?xml version="1.0" encoding="utf-8"?>
<sst xmlns="http://schemas.openxmlformats.org/spreadsheetml/2006/main" count="54" uniqueCount="46">
  <si>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</si>
  <si>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</si>
  <si>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</si>
  <si>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</si>
  <si>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</si>
  <si>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</si>
  <si>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</si>
  <si>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</si>
  <si>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</si>
  <si>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</si>
  <si>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</si>
  <si>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</si>
  <si>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</si>
  <si>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</si>
  <si>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</si>
  <si>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</si>
  <si>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</si>
  <si>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</si>
  <si>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</si>
  <si>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</si>
  <si>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</si>
  <si>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</si>
  <si>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</si>
  <si>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</si>
  <si>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</si>
  <si>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</si>
  <si>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</si>
  <si>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</si>
  <si>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</si>
  <si>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</si>
  <si>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</si>
  <si>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</si>
  <si>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</si>
  <si>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</si>
  <si>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</si>
  <si>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</si>
  <si>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</si>
  <si>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</si>
  <si>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</si>
  <si>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</si>
  <si>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</si>
  <si>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</si>
  <si>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</si>
  <si>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</si>
  <si>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 xml:space="preserve">d </t>
  </si>
  <si>
    <t>MÊS: OUTUBRO/2021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</si>
</sst>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58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FCC59F54-6510-4736-A4A9-1C2EF9E4E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8AEB9940-7911-4D84-B4D8-2FED7C0A926D}"/>
            </a:ext>
          </a:extLst>
        </xdr:cNvPr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495" name="Imagem 4">
          <a:extLst>
            <a:ext uri="{FF2B5EF4-FFF2-40B4-BE49-F238E27FC236}">
              <a16:creationId xmlns:a16="http://schemas.microsoft.com/office/drawing/2014/main" id="{6C85F5A4-4760-4312-832E-2941572A7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topLeftCell="A9" workbookViewId="0">
      <pane xSplit="3" topLeftCell="D1" activePane="topRight" state="frozen"/>
      <selection activeCell="A4" sqref="A4"/>
      <selection pane="topRight" activeCell="N23" sqref="N23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2" t="s">
        <v>45</v>
      </c>
      <c r="B6" s="53"/>
      <c r="C6" s="54"/>
      <c r="D6" s="6" t="s">
        <v>42</v>
      </c>
      <c r="E6" s="7" t="s">
        <v>40</v>
      </c>
      <c r="F6" s="6" t="s">
        <v>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44</v>
      </c>
      <c r="F7" s="14" t="s">
        <v>30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119964545</v>
      </c>
      <c r="E8" s="29">
        <f>E9+E14</f>
        <v>122457043</v>
      </c>
      <c r="F8" s="29">
        <f>F9+F14</f>
        <v>1137879.21</v>
      </c>
      <c r="G8" s="29">
        <f>G9+G14</f>
        <v>89632449.659999996</v>
      </c>
      <c r="H8" s="42">
        <f>ROUND(G8/E8,3)*1</f>
        <v>0.73199999999999998</v>
      </c>
      <c r="I8" s="29">
        <f>I9+I14</f>
        <v>31686714.130000006</v>
      </c>
      <c r="J8" s="29">
        <f>J9+J14</f>
        <v>68491693.140000001</v>
      </c>
      <c r="K8" s="44">
        <f>ROUND(J8/E8,3)*1</f>
        <v>0.55900000000000005</v>
      </c>
      <c r="L8" s="29">
        <f>L9+L14</f>
        <v>62979722.120000005</v>
      </c>
      <c r="M8" s="44">
        <f>ROUND(L8/E8,3)*1</f>
        <v>0.51400000000000001</v>
      </c>
      <c r="N8" s="29">
        <f>N9+N14</f>
        <v>8200838.209999999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58275637</v>
      </c>
      <c r="E9" s="30">
        <f>SUM(E10:E13)</f>
        <v>60768135</v>
      </c>
      <c r="F9" s="30">
        <f>SUM(F10:F13)</f>
        <v>0</v>
      </c>
      <c r="G9" s="30">
        <f>SUM(G10:G13)</f>
        <v>46204333.850000001</v>
      </c>
      <c r="H9" s="43">
        <f>ROUND(G9/E9,3)*1</f>
        <v>0.76</v>
      </c>
      <c r="I9" s="30">
        <f>SUM(I10:I13)</f>
        <v>14563801.150000002</v>
      </c>
      <c r="J9" s="30">
        <f>SUM(J10:J13)</f>
        <v>46200207.600000001</v>
      </c>
      <c r="K9" s="43">
        <f>ROUND(J9/E9,3)*1</f>
        <v>0.76</v>
      </c>
      <c r="L9" s="30">
        <f>SUM(L10:L13)</f>
        <v>42583002.590000004</v>
      </c>
      <c r="M9" s="46">
        <f>ROUND(L9/E9,3)*1</f>
        <v>0.70099999999999996</v>
      </c>
      <c r="N9" s="30">
        <f>SUM(N10:N13)</f>
        <v>4001466.36</v>
      </c>
    </row>
    <row r="10" spans="1:14" ht="20.100000000000001" customHeight="1" x14ac:dyDescent="0.2">
      <c r="A10" s="15"/>
      <c r="B10" s="19"/>
      <c r="C10" s="20" t="s">
        <v>12</v>
      </c>
      <c r="D10" s="31">
        <v>182582</v>
      </c>
      <c r="E10" s="31">
        <v>186544</v>
      </c>
      <c r="F10" s="31">
        <v>0</v>
      </c>
      <c r="G10" s="32">
        <v>150492.46</v>
      </c>
      <c r="H10" s="40">
        <f>ROUND(G10/E10,3)*1</f>
        <v>0.80700000000000005</v>
      </c>
      <c r="I10" s="33">
        <f>E10-G10-F10</f>
        <v>36051.540000000008</v>
      </c>
      <c r="J10" s="34">
        <v>150492.46</v>
      </c>
      <c r="K10" s="45">
        <f>ROUND(J10/E10,3)*1</f>
        <v>0.80700000000000005</v>
      </c>
      <c r="L10" s="35">
        <v>134863.09</v>
      </c>
      <c r="M10" s="48">
        <f>ROUND(L10/E10,3)*1</f>
        <v>0.72299999999999998</v>
      </c>
      <c r="N10" s="36">
        <v>7984.91</v>
      </c>
    </row>
    <row r="11" spans="1:14" ht="20.100000000000001" customHeight="1" x14ac:dyDescent="0.2">
      <c r="A11" s="15"/>
      <c r="B11" s="19"/>
      <c r="C11" s="20" t="s">
        <v>13</v>
      </c>
      <c r="D11" s="31">
        <v>45020181</v>
      </c>
      <c r="E11" s="31">
        <v>45821549</v>
      </c>
      <c r="F11" s="31">
        <v>0</v>
      </c>
      <c r="G11" s="32">
        <v>35192721.759999998</v>
      </c>
      <c r="H11" s="40">
        <f t="shared" ref="H11:H27" si="0">ROUND(G11/E11,3)*1</f>
        <v>0.76800000000000002</v>
      </c>
      <c r="I11" s="33">
        <f t="shared" ref="I11:I27" si="1">E11-G11-F11</f>
        <v>10628827.240000002</v>
      </c>
      <c r="J11" s="34">
        <v>35192721.759999998</v>
      </c>
      <c r="K11" s="45">
        <f t="shared" ref="K11:K27" si="2">ROUND(J11/E11,3)*1</f>
        <v>0.76800000000000002</v>
      </c>
      <c r="L11" s="35">
        <v>32666810.760000002</v>
      </c>
      <c r="M11" s="48">
        <f t="shared" ref="M11:M27" si="3">ROUND(L11/E11,3)*1</f>
        <v>0.71299999999999997</v>
      </c>
      <c r="N11" s="36">
        <v>2809034.78</v>
      </c>
    </row>
    <row r="12" spans="1:14" ht="20.100000000000001" customHeight="1" x14ac:dyDescent="0.2">
      <c r="A12" s="15"/>
      <c r="B12" s="19"/>
      <c r="C12" s="20" t="s">
        <v>14</v>
      </c>
      <c r="D12" s="31">
        <v>12974280</v>
      </c>
      <c r="E12" s="31">
        <v>14203295</v>
      </c>
      <c r="F12" s="31">
        <v>0</v>
      </c>
      <c r="G12" s="32">
        <v>10647934.289999999</v>
      </c>
      <c r="H12" s="40">
        <f t="shared" si="0"/>
        <v>0.75</v>
      </c>
      <c r="I12" s="33">
        <f t="shared" si="1"/>
        <v>3555360.7100000009</v>
      </c>
      <c r="J12" s="37">
        <v>10643808.039999999</v>
      </c>
      <c r="K12" s="45">
        <f t="shared" si="2"/>
        <v>0.749</v>
      </c>
      <c r="L12" s="38">
        <v>9575534.3900000006</v>
      </c>
      <c r="M12" s="48">
        <f t="shared" si="3"/>
        <v>0.67400000000000004</v>
      </c>
      <c r="N12" s="33">
        <v>1183274.42</v>
      </c>
    </row>
    <row r="13" spans="1:14" ht="20.100000000000001" customHeight="1" x14ac:dyDescent="0.2">
      <c r="A13" s="15"/>
      <c r="B13" s="21"/>
      <c r="C13" s="20" t="s">
        <v>36</v>
      </c>
      <c r="D13" s="31">
        <v>98594</v>
      </c>
      <c r="E13" s="31">
        <v>556747</v>
      </c>
      <c r="F13" s="31">
        <v>0</v>
      </c>
      <c r="G13" s="32">
        <v>213185.34</v>
      </c>
      <c r="H13" s="40">
        <f t="shared" si="0"/>
        <v>0.38300000000000001</v>
      </c>
      <c r="I13" s="33">
        <f t="shared" si="1"/>
        <v>343561.66000000003</v>
      </c>
      <c r="J13" s="37">
        <v>213185.34</v>
      </c>
      <c r="K13" s="45">
        <f t="shared" si="2"/>
        <v>0.38300000000000001</v>
      </c>
      <c r="L13" s="38">
        <v>205794.35</v>
      </c>
      <c r="M13" s="48">
        <f t="shared" si="3"/>
        <v>0.37</v>
      </c>
      <c r="N13" s="33">
        <v>1172.25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61688908</v>
      </c>
      <c r="E14" s="30">
        <f>SUM(E15:E27)</f>
        <v>61688908</v>
      </c>
      <c r="F14" s="30">
        <f>SUM(F15:F27)</f>
        <v>1137879.21</v>
      </c>
      <c r="G14" s="30">
        <f>SUM(G15:G27)</f>
        <v>43428115.809999995</v>
      </c>
      <c r="H14" s="43">
        <f>ROUND(G14/E14,3)*1</f>
        <v>0.70399999999999996</v>
      </c>
      <c r="I14" s="30">
        <f>SUM(I15:I27)</f>
        <v>17122912.980000004</v>
      </c>
      <c r="J14" s="30">
        <f>SUM(J15:J27)</f>
        <v>22291485.539999999</v>
      </c>
      <c r="K14" s="43">
        <f>ROUND(J14/E14,3)*1</f>
        <v>0.36099999999999999</v>
      </c>
      <c r="L14" s="30">
        <f>SUM(L15:L27)</f>
        <v>20396719.529999997</v>
      </c>
      <c r="M14" s="46">
        <f>ROUND(L14/E14,3)*1</f>
        <v>0.33100000000000002</v>
      </c>
      <c r="N14" s="30">
        <f>SUM(N15:N27)</f>
        <v>4199371.8499999996</v>
      </c>
    </row>
    <row r="15" spans="1:14" ht="20.100000000000001" customHeight="1" x14ac:dyDescent="0.2">
      <c r="A15" s="15"/>
      <c r="B15" s="19"/>
      <c r="C15" s="20" t="s">
        <v>16</v>
      </c>
      <c r="D15" s="31">
        <v>3500000</v>
      </c>
      <c r="E15" s="31">
        <v>3500000</v>
      </c>
      <c r="F15" s="31">
        <v>0</v>
      </c>
      <c r="G15" s="32">
        <v>2333969.34</v>
      </c>
      <c r="H15" s="40">
        <f t="shared" si="0"/>
        <v>0.66700000000000004</v>
      </c>
      <c r="I15" s="33">
        <f t="shared" si="1"/>
        <v>1166030.6600000001</v>
      </c>
      <c r="J15" s="37">
        <v>2333969.34</v>
      </c>
      <c r="K15" s="45">
        <f t="shared" si="2"/>
        <v>0.66700000000000004</v>
      </c>
      <c r="L15" s="38">
        <v>2333969.34</v>
      </c>
      <c r="M15" s="48">
        <f t="shared" si="3"/>
        <v>0.66700000000000004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500000</v>
      </c>
      <c r="E16" s="31">
        <v>500000</v>
      </c>
      <c r="F16" s="31">
        <v>0</v>
      </c>
      <c r="G16" s="32">
        <v>200012.51</v>
      </c>
      <c r="H16" s="40">
        <f t="shared" si="0"/>
        <v>0.4</v>
      </c>
      <c r="I16" s="33">
        <f t="shared" si="1"/>
        <v>299987.49</v>
      </c>
      <c r="J16" s="37">
        <v>200012.51</v>
      </c>
      <c r="K16" s="45">
        <f t="shared" si="2"/>
        <v>0.4</v>
      </c>
      <c r="L16" s="38">
        <v>179346.63</v>
      </c>
      <c r="M16" s="48">
        <f t="shared" si="3"/>
        <v>0.35899999999999999</v>
      </c>
      <c r="N16" s="33">
        <v>24914.43</v>
      </c>
    </row>
    <row r="17" spans="1:14" ht="20.100000000000001" customHeight="1" x14ac:dyDescent="0.2">
      <c r="A17" s="15"/>
      <c r="B17" s="19"/>
      <c r="C17" s="20" t="s">
        <v>18</v>
      </c>
      <c r="D17" s="31">
        <v>2456000</v>
      </c>
      <c r="E17" s="31">
        <v>1656000</v>
      </c>
      <c r="F17" s="31">
        <v>0</v>
      </c>
      <c r="G17" s="32">
        <v>293150.51</v>
      </c>
      <c r="H17" s="40">
        <f t="shared" si="0"/>
        <v>0.17699999999999999</v>
      </c>
      <c r="I17" s="33">
        <f t="shared" si="1"/>
        <v>1362849.49</v>
      </c>
      <c r="J17" s="37">
        <v>293150.51</v>
      </c>
      <c r="K17" s="45">
        <f t="shared" si="2"/>
        <v>0.17699999999999999</v>
      </c>
      <c r="L17" s="38">
        <v>291108.34000000003</v>
      </c>
      <c r="M17" s="48">
        <f t="shared" si="3"/>
        <v>0.17599999999999999</v>
      </c>
      <c r="N17" s="33">
        <v>22671.81</v>
      </c>
    </row>
    <row r="18" spans="1:14" ht="20.100000000000001" customHeight="1" x14ac:dyDescent="0.2">
      <c r="A18" s="15"/>
      <c r="B18" s="19"/>
      <c r="C18" s="20" t="s">
        <v>19</v>
      </c>
      <c r="D18" s="31">
        <v>429000</v>
      </c>
      <c r="E18" s="31">
        <v>429000</v>
      </c>
      <c r="F18" s="31">
        <v>72317.02</v>
      </c>
      <c r="G18" s="32">
        <v>79554.28</v>
      </c>
      <c r="H18" s="40">
        <f t="shared" si="0"/>
        <v>0.185</v>
      </c>
      <c r="I18" s="33">
        <f t="shared" si="1"/>
        <v>277128.69999999995</v>
      </c>
      <c r="J18" s="37">
        <v>53954.28</v>
      </c>
      <c r="K18" s="45">
        <f t="shared" si="2"/>
        <v>0.126</v>
      </c>
      <c r="L18" s="38">
        <v>52134.28</v>
      </c>
      <c r="M18" s="48">
        <f t="shared" si="3"/>
        <v>0.122</v>
      </c>
      <c r="N18" s="33">
        <v>1093.8</v>
      </c>
    </row>
    <row r="19" spans="1:14" ht="20.100000000000001" customHeight="1" x14ac:dyDescent="0.2">
      <c r="A19" s="15"/>
      <c r="B19" s="19"/>
      <c r="C19" s="20" t="s">
        <v>20</v>
      </c>
      <c r="D19" s="31">
        <v>3962000</v>
      </c>
      <c r="E19" s="31">
        <v>3962000</v>
      </c>
      <c r="F19" s="31">
        <v>329658.90000000002</v>
      </c>
      <c r="G19" s="32">
        <v>2671301.62</v>
      </c>
      <c r="H19" s="40">
        <f t="shared" si="0"/>
        <v>0.67400000000000004</v>
      </c>
      <c r="I19" s="33">
        <f t="shared" si="1"/>
        <v>961039.47999999986</v>
      </c>
      <c r="J19" s="37">
        <v>2061576.23</v>
      </c>
      <c r="K19" s="45">
        <f t="shared" si="2"/>
        <v>0.52</v>
      </c>
      <c r="L19" s="38">
        <v>1844694.26</v>
      </c>
      <c r="M19" s="48">
        <f t="shared" si="3"/>
        <v>0.46600000000000003</v>
      </c>
      <c r="N19" s="33">
        <v>429873.89</v>
      </c>
    </row>
    <row r="20" spans="1:14" ht="20.100000000000001" customHeight="1" x14ac:dyDescent="0.2">
      <c r="A20" s="15"/>
      <c r="B20" s="19"/>
      <c r="C20" s="20" t="s">
        <v>21</v>
      </c>
      <c r="D20" s="31">
        <v>63000</v>
      </c>
      <c r="E20" s="31">
        <v>63000</v>
      </c>
      <c r="F20" s="31">
        <v>0</v>
      </c>
      <c r="G20" s="32">
        <v>36963.480000000003</v>
      </c>
      <c r="H20" s="40">
        <f t="shared" si="0"/>
        <v>0.58699999999999997</v>
      </c>
      <c r="I20" s="33">
        <f t="shared" si="1"/>
        <v>26036.519999999997</v>
      </c>
      <c r="J20" s="37">
        <v>25971.84</v>
      </c>
      <c r="K20" s="45">
        <f t="shared" si="2"/>
        <v>0.41199999999999998</v>
      </c>
      <c r="L20" s="38">
        <v>25971.84</v>
      </c>
      <c r="M20" s="48">
        <f t="shared" si="3"/>
        <v>0.41199999999999998</v>
      </c>
      <c r="N20" s="33">
        <v>2809.2</v>
      </c>
    </row>
    <row r="21" spans="1:14" ht="20.100000000000001" customHeight="1" x14ac:dyDescent="0.2">
      <c r="A21" s="15"/>
      <c r="B21" s="19"/>
      <c r="C21" s="20" t="s">
        <v>33</v>
      </c>
      <c r="D21" s="31">
        <v>2892000</v>
      </c>
      <c r="E21" s="31">
        <v>3692000</v>
      </c>
      <c r="F21" s="31">
        <v>191244.49</v>
      </c>
      <c r="G21" s="32">
        <v>3522021.23</v>
      </c>
      <c r="H21" s="40">
        <f t="shared" si="0"/>
        <v>0.95399999999999996</v>
      </c>
      <c r="I21" s="33">
        <f t="shared" si="1"/>
        <v>-21265.719999999972</v>
      </c>
      <c r="J21" s="37">
        <v>2694176.38</v>
      </c>
      <c r="K21" s="45">
        <f t="shared" si="2"/>
        <v>0.73</v>
      </c>
      <c r="L21" s="38">
        <v>2339801.46</v>
      </c>
      <c r="M21" s="48">
        <f t="shared" si="3"/>
        <v>0.63400000000000001</v>
      </c>
      <c r="N21" s="33">
        <v>433536.6</v>
      </c>
    </row>
    <row r="22" spans="1:14" ht="20.100000000000001" customHeight="1" x14ac:dyDescent="0.2">
      <c r="A22" s="15"/>
      <c r="B22" s="19"/>
      <c r="C22" s="20" t="s">
        <v>34</v>
      </c>
      <c r="D22" s="31">
        <v>36919552</v>
      </c>
      <c r="E22" s="31">
        <v>28714552</v>
      </c>
      <c r="F22" s="31">
        <v>129742.6</v>
      </c>
      <c r="G22" s="32">
        <v>17924526.640000001</v>
      </c>
      <c r="H22" s="40">
        <f t="shared" si="0"/>
        <v>0.624</v>
      </c>
      <c r="I22" s="33">
        <f t="shared" si="1"/>
        <v>10660282.76</v>
      </c>
      <c r="J22" s="37">
        <v>11966560.23</v>
      </c>
      <c r="K22" s="45">
        <f t="shared" si="2"/>
        <v>0.41699999999999998</v>
      </c>
      <c r="L22" s="38">
        <v>10796953.789999999</v>
      </c>
      <c r="M22" s="48">
        <f t="shared" si="3"/>
        <v>0.376</v>
      </c>
      <c r="N22" s="33">
        <v>1917873.82</v>
      </c>
    </row>
    <row r="23" spans="1:14" ht="20.100000000000001" customHeight="1" x14ac:dyDescent="0.2">
      <c r="A23" s="15"/>
      <c r="B23" s="19"/>
      <c r="C23" s="20" t="s">
        <v>39</v>
      </c>
      <c r="D23" s="31">
        <v>8668000</v>
      </c>
      <c r="E23" s="31">
        <v>16868000</v>
      </c>
      <c r="F23" s="31">
        <v>414916.2</v>
      </c>
      <c r="G23" s="32">
        <v>14677513.26</v>
      </c>
      <c r="H23" s="40">
        <f t="shared" si="0"/>
        <v>0.87</v>
      </c>
      <c r="I23" s="33">
        <f t="shared" si="1"/>
        <v>1775570.5400000003</v>
      </c>
      <c r="J23" s="37">
        <v>1701115.92</v>
      </c>
      <c r="K23" s="45">
        <f t="shared" si="2"/>
        <v>0.10100000000000001</v>
      </c>
      <c r="L23" s="38">
        <v>1604477.97</v>
      </c>
      <c r="M23" s="48">
        <f t="shared" si="3"/>
        <v>9.5000000000000001E-2</v>
      </c>
      <c r="N23" s="33">
        <v>1228191.8500000001</v>
      </c>
    </row>
    <row r="24" spans="1:14" ht="20.100000000000001" customHeight="1" x14ac:dyDescent="0.2">
      <c r="A24" s="15"/>
      <c r="B24" s="19"/>
      <c r="C24" s="20" t="s">
        <v>22</v>
      </c>
      <c r="D24" s="31">
        <v>582756</v>
      </c>
      <c r="E24" s="31">
        <v>582756</v>
      </c>
      <c r="F24" s="31">
        <v>0</v>
      </c>
      <c r="G24" s="32">
        <v>315401</v>
      </c>
      <c r="H24" s="40">
        <f t="shared" si="0"/>
        <v>0.54100000000000004</v>
      </c>
      <c r="I24" s="33">
        <f t="shared" si="1"/>
        <v>267355</v>
      </c>
      <c r="J24" s="37">
        <v>315401</v>
      </c>
      <c r="K24" s="45">
        <f t="shared" si="2"/>
        <v>0.54100000000000004</v>
      </c>
      <c r="L24" s="38">
        <v>283379.37</v>
      </c>
      <c r="M24" s="48">
        <f t="shared" si="3"/>
        <v>0.48599999999999999</v>
      </c>
      <c r="N24" s="33">
        <v>63102.96</v>
      </c>
    </row>
    <row r="25" spans="1:14" ht="20.100000000000001" customHeight="1" x14ac:dyDescent="0.2">
      <c r="A25" s="15"/>
      <c r="B25" s="19"/>
      <c r="C25" s="20" t="s">
        <v>23</v>
      </c>
      <c r="D25" s="31">
        <v>1682000</v>
      </c>
      <c r="E25" s="31">
        <v>1682000</v>
      </c>
      <c r="F25" s="31">
        <v>0</v>
      </c>
      <c r="G25" s="32">
        <v>1359899.3</v>
      </c>
      <c r="H25" s="40">
        <f t="shared" si="0"/>
        <v>0.80900000000000005</v>
      </c>
      <c r="I25" s="33">
        <f t="shared" si="1"/>
        <v>322100.69999999995</v>
      </c>
      <c r="J25" s="37">
        <v>635322.27</v>
      </c>
      <c r="K25" s="45">
        <f t="shared" si="2"/>
        <v>0.378</v>
      </c>
      <c r="L25" s="38">
        <v>635322.27</v>
      </c>
      <c r="M25" s="48">
        <f t="shared" si="3"/>
        <v>0.378</v>
      </c>
      <c r="N25" s="33">
        <v>74823.179999999993</v>
      </c>
    </row>
    <row r="26" spans="1:14" ht="20.100000000000001" customHeight="1" x14ac:dyDescent="0.2">
      <c r="A26" s="15"/>
      <c r="B26" s="19"/>
      <c r="C26" s="20" t="s">
        <v>37</v>
      </c>
      <c r="D26" s="31">
        <v>0</v>
      </c>
      <c r="E26" s="31">
        <v>5000</v>
      </c>
      <c r="F26" s="31">
        <v>0</v>
      </c>
      <c r="G26" s="32">
        <v>4663.0600000000004</v>
      </c>
      <c r="H26" s="40">
        <f t="shared" si="0"/>
        <v>0.93300000000000005</v>
      </c>
      <c r="I26" s="33">
        <f t="shared" si="1"/>
        <v>336.9399999999996</v>
      </c>
      <c r="J26" s="37">
        <v>4663.0600000000004</v>
      </c>
      <c r="K26" s="45">
        <f t="shared" si="2"/>
        <v>0.93300000000000005</v>
      </c>
      <c r="L26" s="38">
        <v>4663.0600000000004</v>
      </c>
      <c r="M26" s="48">
        <f t="shared" si="3"/>
        <v>0.93300000000000005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34600</v>
      </c>
      <c r="E27" s="31">
        <v>34600</v>
      </c>
      <c r="F27" s="31">
        <v>0</v>
      </c>
      <c r="G27" s="32">
        <v>9139.58</v>
      </c>
      <c r="H27" s="40">
        <f t="shared" si="0"/>
        <v>0.26400000000000001</v>
      </c>
      <c r="I27" s="33">
        <f t="shared" si="1"/>
        <v>25460.42</v>
      </c>
      <c r="J27" s="37">
        <v>5611.97</v>
      </c>
      <c r="K27" s="45">
        <f t="shared" si="2"/>
        <v>0.16200000000000001</v>
      </c>
      <c r="L27" s="38">
        <v>4896.92</v>
      </c>
      <c r="M27" s="48">
        <f t="shared" si="3"/>
        <v>0.14199999999999999</v>
      </c>
      <c r="N27" s="33">
        <v>480.31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150100</v>
      </c>
      <c r="E28" s="29">
        <f>E29</f>
        <v>13249113</v>
      </c>
      <c r="F28" s="29">
        <f>F29</f>
        <v>0</v>
      </c>
      <c r="G28" s="29">
        <f>G29</f>
        <v>6218221.6100000003</v>
      </c>
      <c r="H28" s="42">
        <f t="shared" ref="H28:H33" si="4">ROUND(G28/E28,3)*1</f>
        <v>0.46899999999999997</v>
      </c>
      <c r="I28" s="29">
        <f>I29</f>
        <v>7030891.3899999997</v>
      </c>
      <c r="J28" s="29">
        <f>J29</f>
        <v>6218221.6100000003</v>
      </c>
      <c r="K28" s="44">
        <f t="shared" ref="K28:K33" si="5">ROUND(J28/E28,3)*1</f>
        <v>0.46899999999999997</v>
      </c>
      <c r="L28" s="29">
        <f>L29</f>
        <v>6211462.7300000004</v>
      </c>
      <c r="M28" s="44">
        <f t="shared" ref="M28:M33" si="6">ROUND(L28/E28,3)*1</f>
        <v>0.46899999999999997</v>
      </c>
      <c r="N28" s="29">
        <f>N29</f>
        <v>24443.78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150100</v>
      </c>
      <c r="E29" s="30">
        <f>SUM(E30+E31+E32)</f>
        <v>13249113</v>
      </c>
      <c r="F29" s="30">
        <f>SUM(F30+F31+F32)</f>
        <v>0</v>
      </c>
      <c r="G29" s="30">
        <f>SUM(G30+G31+G32)</f>
        <v>6218221.6100000003</v>
      </c>
      <c r="H29" s="43">
        <f t="shared" si="4"/>
        <v>0.46899999999999997</v>
      </c>
      <c r="I29" s="30">
        <f>SUM(I30+I31+I32)</f>
        <v>7030891.3899999997</v>
      </c>
      <c r="J29" s="30">
        <f>SUM(J30+J31+J32)</f>
        <v>6218221.6100000003</v>
      </c>
      <c r="K29" s="46">
        <f t="shared" si="5"/>
        <v>0.46899999999999997</v>
      </c>
      <c r="L29" s="30">
        <f>SUM(L30+L31+L32)</f>
        <v>6211462.7300000004</v>
      </c>
      <c r="M29" s="46">
        <f t="shared" si="6"/>
        <v>0.46899999999999997</v>
      </c>
      <c r="N29" s="30">
        <f>SUM(N30+N31+N32)</f>
        <v>24443.78</v>
      </c>
    </row>
    <row r="30" spans="1:14" ht="20.100000000000001" customHeight="1" x14ac:dyDescent="0.2">
      <c r="A30" s="15"/>
      <c r="B30" s="50"/>
      <c r="C30" s="20" t="s">
        <v>43</v>
      </c>
      <c r="D30" s="31">
        <v>50</v>
      </c>
      <c r="E30" s="31">
        <v>50</v>
      </c>
      <c r="F30" s="31">
        <v>0</v>
      </c>
      <c r="G30" s="32">
        <v>0</v>
      </c>
      <c r="H30" s="40">
        <f t="shared" si="4"/>
        <v>0</v>
      </c>
      <c r="I30" s="33">
        <f>E30-G30-F30</f>
        <v>50</v>
      </c>
      <c r="J30" s="37">
        <v>0</v>
      </c>
      <c r="K30" s="45">
        <f t="shared" si="5"/>
        <v>0</v>
      </c>
      <c r="L30" s="38">
        <v>0</v>
      </c>
      <c r="M30" s="48">
        <f t="shared" si="6"/>
        <v>0</v>
      </c>
      <c r="N30" s="33">
        <v>0</v>
      </c>
    </row>
    <row r="31" spans="1:14" ht="20.100000000000001" customHeight="1" x14ac:dyDescent="0.2">
      <c r="A31" s="15"/>
      <c r="B31" s="50"/>
      <c r="C31" s="20" t="s">
        <v>26</v>
      </c>
      <c r="D31" s="31">
        <v>150000</v>
      </c>
      <c r="E31" s="31">
        <v>13249013</v>
      </c>
      <c r="F31" s="31">
        <v>0</v>
      </c>
      <c r="G31" s="32">
        <v>6218221.6100000003</v>
      </c>
      <c r="H31" s="40">
        <f t="shared" si="4"/>
        <v>0.46899999999999997</v>
      </c>
      <c r="I31" s="33">
        <f>E31-G31-F31</f>
        <v>7030791.3899999997</v>
      </c>
      <c r="J31" s="37">
        <v>6218221.6100000003</v>
      </c>
      <c r="K31" s="45">
        <f t="shared" si="5"/>
        <v>0.46899999999999997</v>
      </c>
      <c r="L31" s="38">
        <v>6211462.7300000004</v>
      </c>
      <c r="M31" s="48">
        <f t="shared" si="6"/>
        <v>0.46899999999999997</v>
      </c>
      <c r="N31" s="33">
        <v>24443.78</v>
      </c>
    </row>
    <row r="32" spans="1:14" ht="20.100000000000001" customHeight="1" x14ac:dyDescent="0.2">
      <c r="A32" s="23"/>
      <c r="B32" s="51"/>
      <c r="C32" s="20" t="s">
        <v>41</v>
      </c>
      <c r="D32" s="31">
        <v>50</v>
      </c>
      <c r="E32" s="31">
        <v>50</v>
      </c>
      <c r="F32" s="31">
        <v>0</v>
      </c>
      <c r="G32" s="32">
        <v>0</v>
      </c>
      <c r="H32" s="40">
        <f t="shared" si="4"/>
        <v>0</v>
      </c>
      <c r="I32" s="33">
        <f>E32-G32-F32</f>
        <v>50</v>
      </c>
      <c r="J32" s="37">
        <v>0</v>
      </c>
      <c r="K32" s="45">
        <f t="shared" si="5"/>
        <v>0</v>
      </c>
      <c r="L32" s="38">
        <v>0</v>
      </c>
      <c r="M32" s="48">
        <f t="shared" si="6"/>
        <v>0</v>
      </c>
      <c r="N32" s="33">
        <v>0</v>
      </c>
    </row>
    <row r="33" spans="1:14" ht="20.100000000000001" customHeight="1" x14ac:dyDescent="0.2">
      <c r="A33" s="55" t="s">
        <v>27</v>
      </c>
      <c r="B33" s="56"/>
      <c r="C33" s="57"/>
      <c r="D33" s="39">
        <f>D8+D28</f>
        <v>120114645</v>
      </c>
      <c r="E33" s="39">
        <f>E8+E28</f>
        <v>135706156</v>
      </c>
      <c r="F33" s="39">
        <f>F8+F28</f>
        <v>1137879.21</v>
      </c>
      <c r="G33" s="39">
        <f>G8+G28</f>
        <v>95850671.269999996</v>
      </c>
      <c r="H33" s="41">
        <f t="shared" si="4"/>
        <v>0.70599999999999996</v>
      </c>
      <c r="I33" s="39">
        <f>I8+I28</f>
        <v>38717605.520000003</v>
      </c>
      <c r="J33" s="39">
        <f>J8+J28</f>
        <v>74709914.75</v>
      </c>
      <c r="K33" s="47">
        <f t="shared" si="5"/>
        <v>0.55100000000000005</v>
      </c>
      <c r="L33" s="39">
        <f>L8+L28</f>
        <v>69191184.850000009</v>
      </c>
      <c r="M33" s="47">
        <f t="shared" si="6"/>
        <v>0.51</v>
      </c>
      <c r="N33" s="39">
        <f>N8+N28</f>
        <v>8225281.9899999993</v>
      </c>
    </row>
    <row r="34" spans="1:14" x14ac:dyDescent="0.2">
      <c r="A34" s="28" t="s">
        <v>38</v>
      </c>
    </row>
  </sheetData>
  <mergeCells count="2">
    <mergeCell ref="A6:C6"/>
    <mergeCell ref="A33:C33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Claudia Possan Foschiera</cp:lastModifiedBy>
  <cp:lastPrinted>2017-10-17T13:01:38Z</cp:lastPrinted>
  <dcterms:created xsi:type="dcterms:W3CDTF">2015-03-24T18:37:33Z</dcterms:created>
  <dcterms:modified xsi:type="dcterms:W3CDTF">2021-12-02T04:21:16Z</dcterms:modified>
</cp:coreProperties>
</file>