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EA3B08E2-09EC-40C0-9926-195D3E19E37B}" xr6:coauthVersionLast="47" xr6:coauthVersionMax="47" xr10:uidLastSave="{00000000-0000-0000-0000-000000000000}"/>
  <bookViews>
    <workbookView xWindow="-120" yWindow="-120" windowWidth="20730" windowHeight="11160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" l="1"/>
  <c r="R53" i="1" s="1"/>
  <c r="H18" i="1"/>
  <c r="H47" i="1"/>
  <c r="H120" i="1" s="1"/>
  <c r="J24" i="1"/>
  <c r="J47" i="1" s="1"/>
  <c r="J97" i="1"/>
  <c r="Q97" i="1" s="1"/>
  <c r="I118" i="1"/>
  <c r="G47" i="1"/>
  <c r="G120" i="1" s="1"/>
  <c r="R44" i="1"/>
  <c r="T44" i="1" s="1"/>
  <c r="E24" i="1"/>
  <c r="E47" i="1" s="1"/>
  <c r="Q18" i="1"/>
  <c r="Q12" i="1"/>
  <c r="Q63" i="1"/>
  <c r="R63" i="1"/>
  <c r="T63" i="1"/>
  <c r="I47" i="1"/>
  <c r="I120" i="1" s="1"/>
  <c r="I48" i="1"/>
  <c r="I49" i="1" s="1"/>
  <c r="F47" i="1"/>
  <c r="F120" i="1" s="1"/>
  <c r="K47" i="1"/>
  <c r="K120" i="1" s="1"/>
  <c r="K48" i="1"/>
  <c r="K49" i="1"/>
  <c r="L47" i="1"/>
  <c r="L48" i="1" s="1"/>
  <c r="L49" i="1" s="1"/>
  <c r="M47" i="1"/>
  <c r="M120" i="1" s="1"/>
  <c r="M48" i="1"/>
  <c r="M49" i="1" s="1"/>
  <c r="N47" i="1"/>
  <c r="O47" i="1"/>
  <c r="O120" i="1" s="1"/>
  <c r="O48" i="1"/>
  <c r="O49" i="1" s="1"/>
  <c r="P47" i="1"/>
  <c r="P48" i="1" s="1"/>
  <c r="P49" i="1" s="1"/>
  <c r="T46" i="1"/>
  <c r="T48" i="1"/>
  <c r="T49" i="1"/>
  <c r="T73" i="1"/>
  <c r="T91" i="1"/>
  <c r="E92" i="1"/>
  <c r="R122" i="1"/>
  <c r="Q38" i="1"/>
  <c r="R38" i="1" s="1"/>
  <c r="T38" i="1" s="1"/>
  <c r="O92" i="1"/>
  <c r="Q59" i="1"/>
  <c r="R59" i="1" s="1"/>
  <c r="T59" i="1" s="1"/>
  <c r="Q61" i="1"/>
  <c r="R61" i="1" s="1"/>
  <c r="T61" i="1" s="1"/>
  <c r="F92" i="1"/>
  <c r="G92" i="1"/>
  <c r="H92" i="1"/>
  <c r="H93" i="1" s="1"/>
  <c r="I92" i="1"/>
  <c r="J92" i="1"/>
  <c r="L92" i="1"/>
  <c r="M92" i="1"/>
  <c r="N92" i="1"/>
  <c r="N93" i="1"/>
  <c r="P92" i="1"/>
  <c r="Q71" i="1"/>
  <c r="R71" i="1" s="1"/>
  <c r="T71" i="1" s="1"/>
  <c r="Q83" i="1"/>
  <c r="R83" i="1"/>
  <c r="T83" i="1" s="1"/>
  <c r="Q81" i="1"/>
  <c r="R81" i="1" s="1"/>
  <c r="T81" i="1" s="1"/>
  <c r="Q77" i="1"/>
  <c r="R77" i="1"/>
  <c r="T77" i="1" s="1"/>
  <c r="K92" i="1"/>
  <c r="K93" i="1" s="1"/>
  <c r="Q75" i="1"/>
  <c r="Q73" i="1"/>
  <c r="Q69" i="1"/>
  <c r="R69" i="1"/>
  <c r="T69" i="1"/>
  <c r="Q65" i="1"/>
  <c r="R65" i="1" s="1"/>
  <c r="T65" i="1" s="1"/>
  <c r="Q67" i="1"/>
  <c r="R67" i="1" s="1"/>
  <c r="T67" i="1" s="1"/>
  <c r="Q10" i="1"/>
  <c r="R10" i="1"/>
  <c r="Q57" i="1"/>
  <c r="R57" i="1" s="1"/>
  <c r="Q14" i="1"/>
  <c r="R14" i="1" s="1"/>
  <c r="Q16" i="1"/>
  <c r="R22" i="1"/>
  <c r="T22" i="1"/>
  <c r="Q26" i="1"/>
  <c r="R26" i="1" s="1"/>
  <c r="T26" i="1" s="1"/>
  <c r="Q28" i="1"/>
  <c r="R28" i="1"/>
  <c r="T28" i="1" s="1"/>
  <c r="Q30" i="1"/>
  <c r="R30" i="1" s="1"/>
  <c r="T30" i="1" s="1"/>
  <c r="Q32" i="1"/>
  <c r="R32" i="1"/>
  <c r="T32" i="1" s="1"/>
  <c r="Q34" i="1"/>
  <c r="R34" i="1" s="1"/>
  <c r="T34" i="1" s="1"/>
  <c r="Q36" i="1"/>
  <c r="R36" i="1"/>
  <c r="T36" i="1"/>
  <c r="Q40" i="1"/>
  <c r="R40" i="1" s="1"/>
  <c r="T40" i="1" s="1"/>
  <c r="Q42" i="1"/>
  <c r="R42" i="1" s="1"/>
  <c r="T42" i="1" s="1"/>
  <c r="Q79" i="1"/>
  <c r="R79" i="1"/>
  <c r="T79" i="1"/>
  <c r="Q85" i="1"/>
  <c r="R85" i="1"/>
  <c r="T85" i="1" s="1"/>
  <c r="Q87" i="1"/>
  <c r="R87" i="1" s="1"/>
  <c r="T87" i="1" s="1"/>
  <c r="Q89" i="1"/>
  <c r="R89" i="1"/>
  <c r="T89" i="1" s="1"/>
  <c r="Q99" i="1"/>
  <c r="Q101" i="1"/>
  <c r="Q103" i="1"/>
  <c r="Q105" i="1"/>
  <c r="R75" i="1"/>
  <c r="T75" i="1"/>
  <c r="Q109" i="1"/>
  <c r="Q111" i="1"/>
  <c r="Q113" i="1"/>
  <c r="Q115" i="1"/>
  <c r="E118" i="1"/>
  <c r="F118" i="1"/>
  <c r="G118" i="1"/>
  <c r="H118" i="1"/>
  <c r="K118" i="1"/>
  <c r="L118" i="1"/>
  <c r="M118" i="1"/>
  <c r="N118" i="1"/>
  <c r="O118" i="1"/>
  <c r="P118" i="1"/>
  <c r="Q20" i="1"/>
  <c r="R20" i="1" s="1"/>
  <c r="T20" i="1" s="1"/>
  <c r="G93" i="1"/>
  <c r="G48" i="1"/>
  <c r="G49" i="1" s="1"/>
  <c r="I93" i="1"/>
  <c r="Q107" i="1"/>
  <c r="R12" i="1"/>
  <c r="T12" i="1" s="1"/>
  <c r="H48" i="1"/>
  <c r="H49" i="1"/>
  <c r="P120" i="1"/>
  <c r="M93" i="1"/>
  <c r="F93" i="1"/>
  <c r="P93" i="1"/>
  <c r="J118" i="1"/>
  <c r="F48" i="1"/>
  <c r="F49" i="1" s="1"/>
  <c r="N48" i="1"/>
  <c r="N49" i="1"/>
  <c r="N120" i="1"/>
  <c r="Q92" i="1"/>
  <c r="T10" i="1"/>
  <c r="Q118" i="1" l="1"/>
  <c r="R18" i="1"/>
  <c r="T18" i="1" s="1"/>
  <c r="J120" i="1"/>
  <c r="J48" i="1"/>
  <c r="J49" i="1" s="1"/>
  <c r="J93" i="1"/>
  <c r="R47" i="1"/>
  <c r="R120" i="1" s="1"/>
  <c r="R124" i="1" s="1"/>
  <c r="T14" i="1"/>
  <c r="T57" i="1"/>
  <c r="R92" i="1"/>
  <c r="E120" i="1"/>
  <c r="E93" i="1"/>
  <c r="E48" i="1"/>
  <c r="E49" i="1" s="1"/>
  <c r="L120" i="1"/>
  <c r="L93" i="1"/>
  <c r="O93" i="1"/>
  <c r="Q47" i="1"/>
  <c r="Q24" i="1"/>
  <c r="R24" i="1" s="1"/>
  <c r="T24" i="1" s="1"/>
  <c r="Q120" i="1" l="1"/>
  <c r="Q124" i="1" s="1"/>
  <c r="Q48" i="1"/>
  <c r="Q49" i="1" s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<sst xmlns="http://schemas.openxmlformats.org/spreadsheetml/2006/main" count="267" uniqueCount="90">
  <si>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</si>
  <si>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</si>
  <si>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</si>
  <si>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</si>
  <si>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</si>
  <si>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</si>
  <si>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</si>
  <si>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</si>
  <si>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</si>
  <si>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</si>
  <si>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</si>
  <si>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</si>
  <si>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</si>
  <si>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</si>
  <si>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</si>
  <si>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</si>
  <si>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</si>
  <si>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</si>
  <si>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</si>
  <si>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</si>
  <si>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</si>
  <si>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</si>
  <si>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</si>
  <si>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</si>
  <si>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</si>
  <si>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</si>
  <si>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</si>
  <si>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</si>
  <si>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</si>
  <si>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</si>
  <si>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</si>
  <si>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</si>
  <si>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</si>
  <si>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</si>
  <si>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</si>
  <si>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</si>
  <si>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</si>
  <si>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</si>
  <si>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</si>
  <si>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</si>
  <si>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</si>
  <si>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</si>
  <si>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</si>
  <si>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</si>
  <si>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</si>
  <si>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</si>
  <si>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</si>
  <si>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</si>
  <si>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</si>
  <si>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</si>
  <si>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</si>
  <si>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</si>
  <si>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</si>
  <si>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</si>
  <si>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</si>
  <si>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</si>
  <si>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</si>
  <si>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</si>
  <si>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</si>
  <si>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</si>
  <si>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</si>
  <si>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</si>
  <si>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</si>
  <si>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</si>
  <si>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</si>
  <si>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</si>
  <si>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</si>
  <si>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</si>
  <si>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</si>
  <si>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</si>
  <si>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</si>
  <si>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</si>
  <si>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</si>
  <si>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</si>
  <si>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</si>
  <si>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</si>
  <si>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</si>
  <si>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</si>
  <si>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</si>
  <si>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</si>
  <si>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</si>
  <si>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</si>
  <si>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</si>
  <si>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DEMONSTRATIVO DA RECEITA ARRECADADA E REALIZAÇÃO DO EXERCÍCIO DE 2021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</si>
  <si>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</si>
  <si>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</si>
  <si>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</si>
  <si>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</si>
  <si>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</si>
  <si>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Período de apuração: de 01 janeiro de 2021  a 30 de Setembro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</si>
</sst>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416" name="Picture 2">
          <a:extLst>
            <a:ext uri="{FF2B5EF4-FFF2-40B4-BE49-F238E27FC236}">
              <a16:creationId xmlns:a16="http://schemas.microsoft.com/office/drawing/2014/main" id="{6933BACC-730E-4695-8527-DA4A3342F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417" name="Imagem 3">
          <a:extLst>
            <a:ext uri="{FF2B5EF4-FFF2-40B4-BE49-F238E27FC236}">
              <a16:creationId xmlns:a16="http://schemas.microsoft.com/office/drawing/2014/main" id="{D0642542-DB02-4B09-B914-E25E1A4D7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topLeftCell="A70" zoomScale="80" zoomScaleNormal="80" zoomScaleSheetLayoutView="100" workbookViewId="0">
      <selection activeCell="T1" sqref="T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65019.12</v>
      </c>
      <c r="F10" s="31">
        <v>51656.53</v>
      </c>
      <c r="G10" s="31">
        <v>90135.26</v>
      </c>
      <c r="H10" s="31">
        <v>100342.51</v>
      </c>
      <c r="I10" s="31">
        <v>132601.42000000001</v>
      </c>
      <c r="J10" s="31">
        <v>149494.95000000001</v>
      </c>
      <c r="K10" s="31">
        <v>189645.5</v>
      </c>
      <c r="L10" s="31">
        <v>228569.53</v>
      </c>
      <c r="M10" s="31">
        <v>256097.64</v>
      </c>
      <c r="N10" s="31"/>
      <c r="O10" s="31"/>
      <c r="P10" s="31"/>
      <c r="Q10" s="33">
        <f>E10+F10+G10+H10+I10+J10+K10+L10+M10+N10+O10+P10</f>
        <v>1263562.46</v>
      </c>
      <c r="R10" s="33">
        <f>Q10</f>
        <v>1263562.46</v>
      </c>
      <c r="T10" s="96">
        <f>R10/5</f>
        <v>252712.492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16109.72</v>
      </c>
      <c r="F12" s="31">
        <v>11819.06</v>
      </c>
      <c r="G12" s="31">
        <v>27502.73</v>
      </c>
      <c r="H12" s="31">
        <v>28463.93</v>
      </c>
      <c r="I12" s="31">
        <v>39449.480000000003</v>
      </c>
      <c r="J12" s="31">
        <v>61906.93</v>
      </c>
      <c r="K12" s="31">
        <v>67154.259999999995</v>
      </c>
      <c r="L12" s="31">
        <v>81029.539999999994</v>
      </c>
      <c r="M12" s="31">
        <v>96274.26</v>
      </c>
      <c r="N12" s="31"/>
      <c r="O12" s="31"/>
      <c r="P12" s="31"/>
      <c r="Q12" s="33">
        <f>E12+F12+G12+H12+I12+J12+K12+L12+M12+N12+O12+P12</f>
        <v>429709.91</v>
      </c>
      <c r="R12" s="33">
        <f>Q12</f>
        <v>429709.91</v>
      </c>
      <c r="T12" s="96">
        <f>R12/5</f>
        <v>85941.981999999989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223.93</v>
      </c>
      <c r="F14" s="31">
        <v>177.91</v>
      </c>
      <c r="G14" s="31">
        <v>310.44</v>
      </c>
      <c r="H14" s="31">
        <v>352.61</v>
      </c>
      <c r="I14" s="31">
        <v>469.89</v>
      </c>
      <c r="J14" s="31">
        <v>515.07000000000005</v>
      </c>
      <c r="K14" s="31">
        <v>616.29999999999995</v>
      </c>
      <c r="L14" s="31">
        <v>743.55</v>
      </c>
      <c r="M14" s="31">
        <v>791.56</v>
      </c>
      <c r="N14" s="31"/>
      <c r="O14" s="31"/>
      <c r="P14" s="31"/>
      <c r="Q14" s="33">
        <f>E14+F14+G14+H14+I14+J14+K14+L14+M14+N14+O14+P14</f>
        <v>4201.26</v>
      </c>
      <c r="R14" s="118">
        <f>Q14+Q16</f>
        <v>11894.880000000001</v>
      </c>
      <c r="T14" s="96">
        <f>R14/5</f>
        <v>2378.9760000000001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421.88</v>
      </c>
      <c r="F16" s="31">
        <v>335.17</v>
      </c>
      <c r="G16" s="31">
        <v>584.87</v>
      </c>
      <c r="H16" s="31">
        <v>650.88</v>
      </c>
      <c r="I16" s="31">
        <v>860.55</v>
      </c>
      <c r="J16" s="31">
        <v>943.28</v>
      </c>
      <c r="K16" s="31">
        <v>1121.8900000000001</v>
      </c>
      <c r="L16" s="31">
        <v>1347.67</v>
      </c>
      <c r="M16" s="31">
        <v>1427.43</v>
      </c>
      <c r="N16" s="31"/>
      <c r="O16" s="31"/>
      <c r="P16" s="31"/>
      <c r="Q16" s="33">
        <f>E16+F16+G16+H16+I16+J16+K16+L16+M16+N16+O16+P16</f>
        <v>7693.6200000000008</v>
      </c>
      <c r="R16" s="120"/>
      <c r="T16" s="96"/>
    </row>
    <row r="17" spans="1:20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0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29.09</v>
      </c>
      <c r="F18" s="31">
        <v>30.54</v>
      </c>
      <c r="G18" s="31">
        <v>145.44999999999999</v>
      </c>
      <c r="H18" s="31">
        <f>29.08+0.01</f>
        <v>29.09</v>
      </c>
      <c r="I18" s="31">
        <v>937.64</v>
      </c>
      <c r="J18" s="31">
        <v>3191.29</v>
      </c>
      <c r="K18" s="31">
        <v>547.09</v>
      </c>
      <c r="L18" s="31">
        <v>649.30999999999995</v>
      </c>
      <c r="M18" s="31">
        <v>0</v>
      </c>
      <c r="N18" s="31"/>
      <c r="O18" s="31"/>
      <c r="P18" s="31"/>
      <c r="Q18" s="33">
        <f>E18+F18+G18+H18+I18+J18+K18+L18+M18+N18+O18+P18</f>
        <v>5559.5</v>
      </c>
      <c r="R18" s="33">
        <f>Q18+Q97</f>
        <v>3900.7599999999998</v>
      </c>
      <c r="T18" s="96">
        <f>R18/5</f>
        <v>780.15199999999993</v>
      </c>
    </row>
    <row r="19" spans="1:20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0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0</v>
      </c>
      <c r="G20" s="31">
        <v>0</v>
      </c>
      <c r="H20" s="31">
        <v>3007.96</v>
      </c>
      <c r="I20" s="31">
        <v>0</v>
      </c>
      <c r="J20" s="31">
        <v>0</v>
      </c>
      <c r="K20" s="31">
        <v>0</v>
      </c>
      <c r="L20" s="31">
        <v>29.09</v>
      </c>
      <c r="M20" s="31">
        <v>818.69</v>
      </c>
      <c r="N20" s="31"/>
      <c r="O20" s="31"/>
      <c r="P20" s="31"/>
      <c r="Q20" s="33">
        <f>E20+F20+G20+H20+I20+J20+K20+L20+M20+N20+O20+P20</f>
        <v>3855.7400000000002</v>
      </c>
      <c r="R20" s="33">
        <f>Q20+Q99</f>
        <v>2698.9700000000003</v>
      </c>
      <c r="T20" s="96">
        <f>R20/5</f>
        <v>539.7940000000001</v>
      </c>
    </row>
    <row r="21" spans="1:20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0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0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0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f>1568868.62</f>
        <v>1568868.62</v>
      </c>
      <c r="F24" s="31">
        <v>6854383.3600000003</v>
      </c>
      <c r="G24" s="31">
        <v>2360602.9500000002</v>
      </c>
      <c r="H24" s="31">
        <v>1621291.23</v>
      </c>
      <c r="I24" s="31">
        <v>10002822.52</v>
      </c>
      <c r="J24" s="31">
        <f>3935167.02-220.93</f>
        <v>3934946.09</v>
      </c>
      <c r="K24" s="31">
        <v>2699125.98</v>
      </c>
      <c r="L24" s="31">
        <v>3062537.04</v>
      </c>
      <c r="M24" s="31">
        <v>3108385.84</v>
      </c>
      <c r="N24" s="31"/>
      <c r="O24" s="31"/>
      <c r="P24" s="31"/>
      <c r="Q24" s="33">
        <f>E24+F24+G24+H24+I24+J24+K24+L24+M24+N24+O24+P24</f>
        <v>35212963.629999995</v>
      </c>
      <c r="R24" s="33">
        <f>Q24+Q107</f>
        <v>24649567.369999997</v>
      </c>
      <c r="S24" s="2"/>
      <c r="T24" s="96">
        <f>R24/5</f>
        <v>4929913.4739999995</v>
      </c>
    </row>
    <row r="25" spans="1:20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0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3313.27</v>
      </c>
      <c r="F26" s="31">
        <v>0</v>
      </c>
      <c r="G26" s="31">
        <v>0</v>
      </c>
      <c r="H26" s="31">
        <v>0</v>
      </c>
      <c r="I26" s="31">
        <v>0</v>
      </c>
      <c r="J26" s="31">
        <v>1832.67</v>
      </c>
      <c r="K26" s="31">
        <v>0</v>
      </c>
      <c r="L26" s="31">
        <v>977.42</v>
      </c>
      <c r="M26" s="31">
        <v>0</v>
      </c>
      <c r="N26" s="31"/>
      <c r="O26" s="31"/>
      <c r="P26" s="31"/>
      <c r="Q26" s="33">
        <f>E26+F26+G26+H26+I26+J26+K26+L26+M26+N26+O26+P26</f>
        <v>6123.3600000000006</v>
      </c>
      <c r="R26" s="33">
        <f>Q26+Q109</f>
        <v>5129.3300000000008</v>
      </c>
      <c r="S26" s="2"/>
      <c r="T26" s="96">
        <f>R26/5</f>
        <v>1025.8660000000002</v>
      </c>
    </row>
    <row r="27" spans="1:20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0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0</v>
      </c>
      <c r="F28" s="31">
        <v>0</v>
      </c>
      <c r="G28" s="31">
        <v>45.03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/>
      <c r="O28" s="31"/>
      <c r="P28" s="31"/>
      <c r="Q28" s="33">
        <f>E28+F28+G28+H28+I28+J28+K28+L28+M28+N28+O28+P28</f>
        <v>45.03</v>
      </c>
      <c r="R28" s="33">
        <f>Q28</f>
        <v>45.03</v>
      </c>
      <c r="S28" s="2"/>
      <c r="T28" s="96">
        <f>R28/5</f>
        <v>9.0060000000000002</v>
      </c>
    </row>
    <row r="29" spans="1:20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0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0</v>
      </c>
      <c r="F30" s="31">
        <v>0</v>
      </c>
      <c r="G30" s="31">
        <v>64.33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/>
      <c r="O30" s="31"/>
      <c r="P30" s="31"/>
      <c r="Q30" s="33">
        <f>E30+F30+G30+H30+I30+J30+K30+L30+M30+N30+O30+P30</f>
        <v>64.33</v>
      </c>
      <c r="R30" s="33">
        <f>Q30</f>
        <v>64.33</v>
      </c>
      <c r="T30" s="96">
        <f>R30/5</f>
        <v>12.866</v>
      </c>
    </row>
    <row r="31" spans="1:20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0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98828.79</v>
      </c>
      <c r="F32" s="31">
        <v>67728.83</v>
      </c>
      <c r="G32" s="31">
        <v>126361.84</v>
      </c>
      <c r="H32" s="31">
        <v>81271.87</v>
      </c>
      <c r="I32" s="31">
        <v>55400.02</v>
      </c>
      <c r="J32" s="31">
        <v>100411.89</v>
      </c>
      <c r="K32" s="31">
        <v>105803.01</v>
      </c>
      <c r="L32" s="31">
        <v>96640.49</v>
      </c>
      <c r="M32" s="31">
        <v>101536.12</v>
      </c>
      <c r="N32" s="31"/>
      <c r="O32" s="31"/>
      <c r="P32" s="31"/>
      <c r="Q32" s="33">
        <f>E32+F32+G32+H32+I32+J32+K32+L32+M32+N32+O32+P32</f>
        <v>833982.86</v>
      </c>
      <c r="R32" s="33">
        <f>Q32</f>
        <v>833982.86</v>
      </c>
      <c r="T32" s="96">
        <f>R32/5</f>
        <v>166796.57199999999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2968331.54</v>
      </c>
      <c r="F34" s="31">
        <v>35861807.649999999</v>
      </c>
      <c r="G34" s="31">
        <v>8945485.8699999992</v>
      </c>
      <c r="H34" s="31">
        <v>9349715.5600000005</v>
      </c>
      <c r="I34" s="31">
        <v>16209687.630000001</v>
      </c>
      <c r="J34" s="31">
        <v>4921069.76</v>
      </c>
      <c r="K34" s="31">
        <v>5575213.4000000004</v>
      </c>
      <c r="L34" s="31">
        <v>8319302.4100000001</v>
      </c>
      <c r="M34" s="31">
        <v>13893081.779999999</v>
      </c>
      <c r="N34" s="31"/>
      <c r="O34" s="31"/>
      <c r="P34" s="31"/>
      <c r="Q34" s="33">
        <f>E34+F34+G34+H34+I34+J34+K34+L34+M34+N34+O34+P34</f>
        <v>106043695.60000001</v>
      </c>
      <c r="R34" s="33">
        <f>Q34</f>
        <v>106043695.60000001</v>
      </c>
      <c r="T34" s="96">
        <f>R34/5</f>
        <v>21208739.120000001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40593.300000000003</v>
      </c>
      <c r="F40" s="31">
        <v>26494.65</v>
      </c>
      <c r="G40" s="31">
        <v>63736.61</v>
      </c>
      <c r="H40" s="31">
        <v>29689.73</v>
      </c>
      <c r="I40" s="31">
        <v>30863.759999999998</v>
      </c>
      <c r="J40" s="31">
        <v>53179.25</v>
      </c>
      <c r="K40" s="31">
        <v>57056.34</v>
      </c>
      <c r="L40" s="31">
        <v>46812.9</v>
      </c>
      <c r="M40" s="31">
        <v>50354.16</v>
      </c>
      <c r="N40" s="31"/>
      <c r="O40" s="31"/>
      <c r="P40" s="31"/>
      <c r="Q40" s="33">
        <f>E40+F40+G40+H40+I40+J40+K40+L40+M40+N40+O40+P40</f>
        <v>398780.70000000007</v>
      </c>
      <c r="R40" s="33">
        <f>Q40</f>
        <v>398780.70000000007</v>
      </c>
      <c r="T40" s="96">
        <f>R40/5</f>
        <v>79756.140000000014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1940.34</v>
      </c>
      <c r="F44" s="31">
        <v>113680.16</v>
      </c>
      <c r="G44" s="31">
        <v>8280.99</v>
      </c>
      <c r="H44" s="31">
        <v>1301.52</v>
      </c>
      <c r="I44" s="31">
        <v>63307.29</v>
      </c>
      <c r="J44" s="31">
        <v>332487.05</v>
      </c>
      <c r="K44" s="31">
        <v>275956.55</v>
      </c>
      <c r="L44" s="31">
        <v>510999.23</v>
      </c>
      <c r="M44" s="31">
        <v>8725.2999999999993</v>
      </c>
      <c r="N44" s="31"/>
      <c r="O44" s="31"/>
      <c r="P44" s="31"/>
      <c r="Q44" s="33">
        <v>8725.2999999999993</v>
      </c>
      <c r="R44" s="33">
        <f>Q44</f>
        <v>8725.2999999999993</v>
      </c>
      <c r="T44" s="96">
        <f>R44/5</f>
        <v>1745.06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4761739.26</v>
      </c>
      <c r="F47" s="67">
        <f t="shared" ref="F47:P47" si="0">SUM(F10:F42)</f>
        <v>42874433.699999996</v>
      </c>
      <c r="G47" s="67">
        <f>SUM(G10:G42)</f>
        <v>11614975.379999999</v>
      </c>
      <c r="H47" s="67">
        <f t="shared" si="0"/>
        <v>11214815.370000001</v>
      </c>
      <c r="I47" s="67">
        <f>SUM(I10:I44)</f>
        <v>26536400.199999999</v>
      </c>
      <c r="J47" s="67">
        <f t="shared" si="0"/>
        <v>9227491.1799999997</v>
      </c>
      <c r="K47" s="67">
        <f t="shared" si="0"/>
        <v>8696283.7699999996</v>
      </c>
      <c r="L47" s="67">
        <f t="shared" si="0"/>
        <v>11838638.950000001</v>
      </c>
      <c r="M47" s="67">
        <f t="shared" si="0"/>
        <v>17508767.48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144218963.30000001</v>
      </c>
      <c r="R47" s="68">
        <f>SUM(R10:R44)</f>
        <v>133651757.5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1652045.29</v>
      </c>
      <c r="F48" s="19">
        <f t="shared" si="1"/>
        <v>6804722.4100000039</v>
      </c>
      <c r="G48" s="19">
        <f t="shared" si="1"/>
        <v>2471000.7100000009</v>
      </c>
      <c r="H48" s="19">
        <f t="shared" si="1"/>
        <v>1752836.6900000013</v>
      </c>
      <c r="I48" s="19">
        <f t="shared" si="1"/>
        <v>10177141.5</v>
      </c>
      <c r="J48" s="19">
        <f t="shared" si="1"/>
        <v>3820343.2300000004</v>
      </c>
      <c r="K48" s="19">
        <f t="shared" si="1"/>
        <v>2682254.4699999997</v>
      </c>
      <c r="L48" s="19">
        <f t="shared" si="1"/>
        <v>2864883.92</v>
      </c>
      <c r="M48" s="19">
        <f t="shared" si="1"/>
        <v>3455070.120000001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36933669.480000004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87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88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84</v>
      </c>
      <c r="B53" s="29" t="s">
        <v>85</v>
      </c>
      <c r="C53" s="109">
        <v>452139910</v>
      </c>
      <c r="D53" s="30" t="s">
        <v>86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878.01</v>
      </c>
      <c r="H59" s="31">
        <v>0</v>
      </c>
      <c r="I59" s="31">
        <v>1983.02</v>
      </c>
      <c r="J59" s="31">
        <v>579.82000000000005</v>
      </c>
      <c r="K59" s="31">
        <v>2276.4</v>
      </c>
      <c r="L59" s="31">
        <v>0</v>
      </c>
      <c r="M59" s="31">
        <v>1515.9</v>
      </c>
      <c r="N59" s="31"/>
      <c r="O59" s="31"/>
      <c r="P59" s="31"/>
      <c r="Q59" s="33">
        <f>E59+F59+G59+H59+I59+J59+K59+L59+M59+N59+O59+P59</f>
        <v>7233.15</v>
      </c>
      <c r="R59" s="33">
        <f>Q59</f>
        <v>7233.15</v>
      </c>
      <c r="T59" s="96">
        <f>R59/5</f>
        <v>1446.6299999999999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1397.15</v>
      </c>
      <c r="G61" s="31">
        <v>14783.41</v>
      </c>
      <c r="H61" s="31">
        <v>28498.92</v>
      </c>
      <c r="I61" s="31">
        <v>6061.3</v>
      </c>
      <c r="J61" s="31">
        <v>570.65</v>
      </c>
      <c r="K61" s="31">
        <v>2758.44</v>
      </c>
      <c r="L61" s="31">
        <v>788.88</v>
      </c>
      <c r="M61" s="31">
        <v>270.92</v>
      </c>
      <c r="N61" s="31"/>
      <c r="O61" s="31"/>
      <c r="P61" s="31"/>
      <c r="Q61" s="33">
        <f>E61+F61+G61+H61+I61+J61+K61+L61+M61+N61+O61+P61</f>
        <v>55129.67</v>
      </c>
      <c r="R61" s="33">
        <f>Q61</f>
        <v>55129.67</v>
      </c>
      <c r="T61" s="96">
        <f>R61/5</f>
        <v>11025.933999999999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1006.41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/>
      <c r="O63" s="102"/>
      <c r="P63" s="102"/>
      <c r="Q63" s="103">
        <f>E63+F63+G63+H63+I63+J63+K63+L63+M63+N63+O63+P63</f>
        <v>1006.41</v>
      </c>
      <c r="R63" s="103">
        <f>Q63</f>
        <v>1006.41</v>
      </c>
      <c r="T63" s="96">
        <f>R63/5</f>
        <v>201.28199999999998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58749.39</v>
      </c>
      <c r="F67" s="102">
        <v>35717.480000000003</v>
      </c>
      <c r="G67" s="102">
        <v>21972.98</v>
      </c>
      <c r="H67" s="102">
        <v>65233.89</v>
      </c>
      <c r="I67" s="102">
        <v>64948.25</v>
      </c>
      <c r="J67" s="102">
        <v>0</v>
      </c>
      <c r="K67" s="102">
        <v>68831.83</v>
      </c>
      <c r="L67" s="102">
        <v>66430.509999999995</v>
      </c>
      <c r="M67" s="102">
        <v>5654.36</v>
      </c>
      <c r="N67" s="102"/>
      <c r="O67" s="102"/>
      <c r="P67" s="102"/>
      <c r="Q67" s="103">
        <f>E67+F67+G67+H67+I67+J67+K67+L67+M67+N67+O67+P67</f>
        <v>387538.69</v>
      </c>
      <c r="R67" s="103">
        <f>Q67</f>
        <v>387538.69</v>
      </c>
      <c r="T67" s="96">
        <f>R67/5</f>
        <v>77507.737999999998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10362.780000000001</v>
      </c>
      <c r="F69" s="102">
        <v>5900.55</v>
      </c>
      <c r="G69" s="102">
        <v>10706.45</v>
      </c>
      <c r="H69" s="102">
        <v>11105.57</v>
      </c>
      <c r="I69" s="102">
        <v>11124.07</v>
      </c>
      <c r="J69" s="102">
        <v>0</v>
      </c>
      <c r="K69" s="102">
        <v>11080.57</v>
      </c>
      <c r="L69" s="102">
        <v>11419.82</v>
      </c>
      <c r="M69" s="102">
        <v>1075.3699999999999</v>
      </c>
      <c r="N69" s="102"/>
      <c r="O69" s="102"/>
      <c r="P69" s="102"/>
      <c r="Q69" s="103">
        <f>E69+F69+G69+H69+I69+J69+K69+L69+M69+N69+O69+P69</f>
        <v>72775.179999999993</v>
      </c>
      <c r="R69" s="103">
        <f>Q69</f>
        <v>72775.179999999993</v>
      </c>
      <c r="T69" s="96">
        <f>R69/5</f>
        <v>14555.035999999998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139.9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/>
      <c r="O71" s="31"/>
      <c r="P71" s="31"/>
      <c r="Q71" s="33">
        <f>E71+F71+G71+H71+I71+J71+K71+L71+M71+N71+O71+P71</f>
        <v>139.9</v>
      </c>
      <c r="R71" s="33">
        <f>Q71+Q101</f>
        <v>139.9</v>
      </c>
      <c r="T71" s="96">
        <f>R71/5</f>
        <v>27.98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7463.63</v>
      </c>
      <c r="F75" s="34">
        <v>32486.61</v>
      </c>
      <c r="G75" s="34">
        <v>8943.34</v>
      </c>
      <c r="H75" s="34">
        <v>1089.53</v>
      </c>
      <c r="I75" s="34">
        <v>789.16</v>
      </c>
      <c r="J75" s="34">
        <v>66494.97</v>
      </c>
      <c r="K75" s="34">
        <v>1127.73</v>
      </c>
      <c r="L75" s="34">
        <v>1064.48</v>
      </c>
      <c r="M75" s="34">
        <v>61555.66</v>
      </c>
      <c r="N75" s="34"/>
      <c r="O75" s="34"/>
      <c r="P75" s="34"/>
      <c r="Q75" s="35">
        <f>E75+F75+G75+H75+I75+J75+K75+L75+M75+N75+O75+P75</f>
        <v>181015.11</v>
      </c>
      <c r="R75" s="35">
        <f>Q75+Q105</f>
        <v>181015.11</v>
      </c>
      <c r="T75" s="96">
        <f>R75/5</f>
        <v>36203.021999999997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586.5</v>
      </c>
      <c r="F77" s="34">
        <v>4648.76</v>
      </c>
      <c r="G77" s="34">
        <v>38614.39</v>
      </c>
      <c r="H77" s="34">
        <v>488.84</v>
      </c>
      <c r="I77" s="34">
        <v>0</v>
      </c>
      <c r="J77" s="34">
        <v>10471.129999999999</v>
      </c>
      <c r="K77" s="34">
        <v>0</v>
      </c>
      <c r="L77" s="34">
        <v>0</v>
      </c>
      <c r="M77" s="34">
        <v>9898.84</v>
      </c>
      <c r="N77" s="34"/>
      <c r="O77" s="34"/>
      <c r="P77" s="34"/>
      <c r="Q77" s="35">
        <f>E77+F77+G77+H77+I77+J77+K77+L77+M77+N77+O77+P77</f>
        <v>64708.459999999992</v>
      </c>
      <c r="R77" s="35">
        <f>Q77</f>
        <v>64708.459999999992</v>
      </c>
      <c r="T77" s="96">
        <f>R77/5</f>
        <v>12941.691999999999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78308.61</v>
      </c>
      <c r="F92" s="77">
        <f t="shared" ref="F92:R92" si="3">SUM(F57:F89)</f>
        <v>80150.55</v>
      </c>
      <c r="G92" s="77">
        <f t="shared" si="3"/>
        <v>95898.58</v>
      </c>
      <c r="H92" s="77">
        <f t="shared" si="3"/>
        <v>106416.75</v>
      </c>
      <c r="I92" s="77">
        <f t="shared" si="3"/>
        <v>84905.800000000017</v>
      </c>
      <c r="J92" s="77">
        <f t="shared" si="3"/>
        <v>78116.570000000007</v>
      </c>
      <c r="K92" s="77">
        <f t="shared" si="3"/>
        <v>86074.969999999987</v>
      </c>
      <c r="L92" s="77">
        <f t="shared" si="3"/>
        <v>79703.689999999988</v>
      </c>
      <c r="M92" s="77">
        <f t="shared" si="3"/>
        <v>79971.05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769546.57</v>
      </c>
      <c r="R92" s="68">
        <f t="shared" si="3"/>
        <v>769546.57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4840047.87</v>
      </c>
      <c r="F93" s="95">
        <f t="shared" si="4"/>
        <v>42954584.249999993</v>
      </c>
      <c r="G93" s="95">
        <f t="shared" si="4"/>
        <v>11710873.959999999</v>
      </c>
      <c r="H93" s="95">
        <f t="shared" si="4"/>
        <v>11321232.120000001</v>
      </c>
      <c r="I93" s="95">
        <f t="shared" si="4"/>
        <v>26621306</v>
      </c>
      <c r="J93" s="95">
        <f t="shared" si="4"/>
        <v>9305607.75</v>
      </c>
      <c r="K93" s="95">
        <f t="shared" si="4"/>
        <v>8782358.7400000002</v>
      </c>
      <c r="L93" s="95">
        <f t="shared" si="4"/>
        <v>11918342.640000001</v>
      </c>
      <c r="M93" s="95">
        <f t="shared" si="4"/>
        <v>17588738.530000001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-8.73</v>
      </c>
      <c r="F97" s="34">
        <v>0</v>
      </c>
      <c r="G97" s="34">
        <v>-43.64</v>
      </c>
      <c r="H97" s="34">
        <v>-8.73</v>
      </c>
      <c r="I97" s="34">
        <v>-281.3</v>
      </c>
      <c r="J97" s="34">
        <f>-957.45+0.06</f>
        <v>-957.3900000000001</v>
      </c>
      <c r="K97" s="34">
        <v>-164.15</v>
      </c>
      <c r="L97" s="34">
        <v>-194.8</v>
      </c>
      <c r="M97" s="34">
        <v>0</v>
      </c>
      <c r="N97" s="34"/>
      <c r="O97" s="34"/>
      <c r="P97" s="34"/>
      <c r="Q97" s="35">
        <f>E97+F97+G97+H97+I97+J97+K97+L97+M97+N97+O97+P97</f>
        <v>-1658.7400000000002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0</v>
      </c>
      <c r="G99" s="34">
        <v>0</v>
      </c>
      <c r="H99" s="34">
        <v>-902.43</v>
      </c>
      <c r="I99" s="34">
        <v>0</v>
      </c>
      <c r="J99" s="34">
        <v>0</v>
      </c>
      <c r="K99" s="34">
        <v>0</v>
      </c>
      <c r="L99" s="34">
        <v>-8.73</v>
      </c>
      <c r="M99" s="34">
        <v>-245.61</v>
      </c>
      <c r="N99" s="34"/>
      <c r="O99" s="34"/>
      <c r="P99" s="34"/>
      <c r="Q99" s="35">
        <f>SUM(E99:P99)</f>
        <v>-1156.77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-470660.68</v>
      </c>
      <c r="F107" s="34">
        <v>-2056315.14</v>
      </c>
      <c r="G107" s="34">
        <v>-708181.01</v>
      </c>
      <c r="H107" s="34">
        <v>-486387.46</v>
      </c>
      <c r="I107" s="34">
        <v>-3000986.79</v>
      </c>
      <c r="J107" s="34">
        <v>-1179850.2</v>
      </c>
      <c r="K107" s="34">
        <v>-809737.88</v>
      </c>
      <c r="L107" s="34">
        <v>-918761.25</v>
      </c>
      <c r="M107" s="34">
        <v>-932515.85</v>
      </c>
      <c r="N107" s="34"/>
      <c r="O107" s="34"/>
      <c r="P107" s="34"/>
      <c r="Q107" s="35">
        <f>E107+F107+G107+H107+I107+J107+K107+L107+M107+N107+O107+P107</f>
        <v>-10563396.26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-994.03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/>
      <c r="O109" s="34"/>
      <c r="P109" s="34"/>
      <c r="Q109" s="35">
        <f>E109+F109+G109+H109+I109+J109+K109+L109+M109+N109+O109+P109</f>
        <v>-994.03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-471663.44</v>
      </c>
      <c r="F118" s="77">
        <f t="shared" si="5"/>
        <v>-2056315.14</v>
      </c>
      <c r="G118" s="77">
        <f t="shared" si="5"/>
        <v>-708224.65</v>
      </c>
      <c r="H118" s="77">
        <f t="shared" si="5"/>
        <v>-487298.62</v>
      </c>
      <c r="I118" s="77">
        <f>SUM(I97:I115)</f>
        <v>-3001268.09</v>
      </c>
      <c r="J118" s="77">
        <f>SUM(J97:J115)</f>
        <v>-1180807.5899999999</v>
      </c>
      <c r="K118" s="77">
        <f t="shared" si="5"/>
        <v>-809902.03</v>
      </c>
      <c r="L118" s="77">
        <f t="shared" si="5"/>
        <v>-918964.78</v>
      </c>
      <c r="M118" s="77">
        <f t="shared" si="5"/>
        <v>-932761.46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-10567205.799999999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 t="shared" ref="E120:M120" si="6">E47+E53+E92+E118</f>
        <v>4368384.43</v>
      </c>
      <c r="F120" s="83">
        <f t="shared" si="6"/>
        <v>40898269.109999992</v>
      </c>
      <c r="G120" s="83">
        <f t="shared" si="6"/>
        <v>11002649.309999999</v>
      </c>
      <c r="H120" s="83">
        <f t="shared" si="6"/>
        <v>10833933.500000002</v>
      </c>
      <c r="I120" s="83">
        <f t="shared" si="6"/>
        <v>23620037.91</v>
      </c>
      <c r="J120" s="83">
        <f t="shared" si="6"/>
        <v>8124800.1600000001</v>
      </c>
      <c r="K120" s="83">
        <f t="shared" si="6"/>
        <v>7972456.71</v>
      </c>
      <c r="L120" s="83">
        <f t="shared" si="6"/>
        <v>10999377.860000001</v>
      </c>
      <c r="M120" s="83">
        <f t="shared" si="6"/>
        <v>16655977.07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134421304.06999999</v>
      </c>
      <c r="R120" s="84">
        <f>R47+R53+R92+R118</f>
        <v>134421304.06999999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134421304.06999999</v>
      </c>
      <c r="R122" s="84">
        <f>Q122</f>
        <v>134421304.06999999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2021-11-12T13:57:06Z</cp:lastPrinted>
  <dcterms:created xsi:type="dcterms:W3CDTF">2014-01-20T18:22:18Z</dcterms:created>
  <dcterms:modified xsi:type="dcterms:W3CDTF">2021-12-02T04:23:10Z</dcterms:modified>
</cp:coreProperties>
</file>