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D:\claud\Downloads\"/>
    </mc:Choice>
  </mc:AlternateContent>
  <xr:revisionPtr revIDLastSave="0" documentId="8_{E821082B-3AA4-44C9-898C-97C946C795A2}" xr6:coauthVersionLast="47" xr6:coauthVersionMax="47" xr10:uidLastSave="{00000000-0000-0000-0000-000000000000}"/>
  <bookViews>
    <workbookView xWindow="-120" yWindow="-120" windowWidth="20730" windowHeight="11160" tabRatio="326"/>
  </bookViews>
  <sheets>
    <sheet name="RECEITAS BASE SIR" sheetId="1" r:id="rId1"/>
  </sheets>
  <definedNames>
    <definedName name="_xlnm.Print_Area" localSheetId="0">'RECEITAS BASE SIR'!$A$1:$T$120</definedName>
    <definedName name="Excel_BuiltIn_Print_Area_1_1">'RECEITAS BASE SIR'!$A$1:$Q$88</definedName>
    <definedName name="Excel_BuiltIn_Print_Area_1_1_1">#REF!</definedName>
    <definedName name="Excel_BuiltIn_Print_Area_1_1_1_1">#REF!</definedName>
    <definedName name="Excel_BuiltIn_Print_Area_2">#REF!</definedName>
  </definedNames>
  <calcPr calcId="191029"/>
</workbook>
</file>

<file path=xl/calcChain.xml><?xml version="1.0" encoding="utf-8"?>
<calcChain xmlns="http://schemas.openxmlformats.org/spreadsheetml/2006/main">
  <c r="Q118" i="1" l="1"/>
  <c r="J47" i="1"/>
  <c r="J49" i="1"/>
  <c r="J50" i="1" s="1"/>
  <c r="J114" i="1"/>
  <c r="I114" i="1"/>
  <c r="G47" i="1"/>
  <c r="G116" i="1" s="1"/>
  <c r="E47" i="1"/>
  <c r="E89" i="1" s="1"/>
  <c r="R44" i="1"/>
  <c r="T44" i="1" s="1"/>
  <c r="E24" i="1"/>
  <c r="Q18" i="1"/>
  <c r="O48" i="1"/>
  <c r="P48" i="1"/>
  <c r="Q12" i="1"/>
  <c r="R12" i="1" s="1"/>
  <c r="Q59" i="1"/>
  <c r="R59" i="1" s="1"/>
  <c r="T59" i="1" s="1"/>
  <c r="I47" i="1"/>
  <c r="I49" i="1"/>
  <c r="I50" i="1"/>
  <c r="F47" i="1"/>
  <c r="F89" i="1" s="1"/>
  <c r="H47" i="1"/>
  <c r="H49" i="1" s="1"/>
  <c r="H50" i="1" s="1"/>
  <c r="K47" i="1"/>
  <c r="K49" i="1"/>
  <c r="K50" i="1"/>
  <c r="L47" i="1"/>
  <c r="L49" i="1" s="1"/>
  <c r="L50" i="1" s="1"/>
  <c r="M47" i="1"/>
  <c r="N47" i="1"/>
  <c r="N49" i="1" s="1"/>
  <c r="N50" i="1" s="1"/>
  <c r="O47" i="1"/>
  <c r="O49" i="1" s="1"/>
  <c r="O50" i="1" s="1"/>
  <c r="P47" i="1"/>
  <c r="P89" i="1" s="1"/>
  <c r="T46" i="1"/>
  <c r="T49" i="1"/>
  <c r="T50" i="1"/>
  <c r="T69" i="1"/>
  <c r="T87" i="1"/>
  <c r="E88" i="1"/>
  <c r="H48" i="1"/>
  <c r="G48" i="1"/>
  <c r="F48" i="1"/>
  <c r="E48" i="1"/>
  <c r="I48" i="1"/>
  <c r="J48" i="1"/>
  <c r="K48" i="1"/>
  <c r="L48" i="1"/>
  <c r="M48" i="1"/>
  <c r="N48" i="1"/>
  <c r="Q38" i="1"/>
  <c r="R38" i="1" s="1"/>
  <c r="T38" i="1" s="1"/>
  <c r="O88" i="1"/>
  <c r="Q55" i="1"/>
  <c r="R55" i="1" s="1"/>
  <c r="Q57" i="1"/>
  <c r="R57" i="1" s="1"/>
  <c r="T57" i="1" s="1"/>
  <c r="F88" i="1"/>
  <c r="G88" i="1"/>
  <c r="H88" i="1"/>
  <c r="I88" i="1"/>
  <c r="I116" i="1" s="1"/>
  <c r="J88" i="1"/>
  <c r="J116" i="1" s="1"/>
  <c r="L88" i="1"/>
  <c r="M88" i="1"/>
  <c r="N88" i="1"/>
  <c r="P88" i="1"/>
  <c r="Q67" i="1"/>
  <c r="Q79" i="1"/>
  <c r="R79" i="1"/>
  <c r="T79" i="1" s="1"/>
  <c r="Q77" i="1"/>
  <c r="R77" i="1"/>
  <c r="T77" i="1" s="1"/>
  <c r="Q73" i="1"/>
  <c r="R73" i="1" s="1"/>
  <c r="T73" i="1" s="1"/>
  <c r="K88" i="1"/>
  <c r="K116" i="1" s="1"/>
  <c r="K89" i="1"/>
  <c r="Q71" i="1"/>
  <c r="Q69" i="1"/>
  <c r="Q65" i="1"/>
  <c r="R65" i="1" s="1"/>
  <c r="T65" i="1" s="1"/>
  <c r="Q61" i="1"/>
  <c r="R61" i="1"/>
  <c r="T61" i="1"/>
  <c r="Q63" i="1"/>
  <c r="R63" i="1" s="1"/>
  <c r="T63" i="1" s="1"/>
  <c r="Q10" i="1"/>
  <c r="R10" i="1"/>
  <c r="Q53" i="1"/>
  <c r="R53" i="1"/>
  <c r="T53" i="1" s="1"/>
  <c r="Q14" i="1"/>
  <c r="R14" i="1" s="1"/>
  <c r="T14" i="1" s="1"/>
  <c r="Q16" i="1"/>
  <c r="R22" i="1"/>
  <c r="T22" i="1"/>
  <c r="Q26" i="1"/>
  <c r="Q28" i="1"/>
  <c r="R28" i="1" s="1"/>
  <c r="T28" i="1" s="1"/>
  <c r="Q30" i="1"/>
  <c r="R30" i="1" s="1"/>
  <c r="T30" i="1" s="1"/>
  <c r="Q32" i="1"/>
  <c r="R32" i="1" s="1"/>
  <c r="T32" i="1" s="1"/>
  <c r="Q34" i="1"/>
  <c r="R34" i="1"/>
  <c r="T34" i="1"/>
  <c r="Q36" i="1"/>
  <c r="R36" i="1" s="1"/>
  <c r="T36" i="1" s="1"/>
  <c r="Q40" i="1"/>
  <c r="R40" i="1"/>
  <c r="T40" i="1" s="1"/>
  <c r="Q42" i="1"/>
  <c r="R42" i="1"/>
  <c r="T42" i="1" s="1"/>
  <c r="Q75" i="1"/>
  <c r="R75" i="1"/>
  <c r="T75" i="1" s="1"/>
  <c r="Q81" i="1"/>
  <c r="R81" i="1" s="1"/>
  <c r="T81" i="1" s="1"/>
  <c r="Q83" i="1"/>
  <c r="R83" i="1" s="1"/>
  <c r="T83" i="1" s="1"/>
  <c r="Q85" i="1"/>
  <c r="R85" i="1" s="1"/>
  <c r="T85" i="1" s="1"/>
  <c r="Q93" i="1"/>
  <c r="R18" i="1"/>
  <c r="T18" i="1"/>
  <c r="Q95" i="1"/>
  <c r="Q97" i="1"/>
  <c r="R67" i="1"/>
  <c r="T67" i="1" s="1"/>
  <c r="Q99" i="1"/>
  <c r="Q101" i="1"/>
  <c r="Q105" i="1"/>
  <c r="Q114" i="1" s="1"/>
  <c r="Q107" i="1"/>
  <c r="Q109" i="1"/>
  <c r="Q111" i="1"/>
  <c r="E114" i="1"/>
  <c r="F114" i="1"/>
  <c r="F116" i="1" s="1"/>
  <c r="G114" i="1"/>
  <c r="H114" i="1"/>
  <c r="K114" i="1"/>
  <c r="L114" i="1"/>
  <c r="M114" i="1"/>
  <c r="N114" i="1"/>
  <c r="N116" i="1"/>
  <c r="O114" i="1"/>
  <c r="P114" i="1"/>
  <c r="P116" i="1" s="1"/>
  <c r="Q20" i="1"/>
  <c r="M49" i="1"/>
  <c r="M50" i="1"/>
  <c r="N89" i="1"/>
  <c r="L116" i="1"/>
  <c r="L89" i="1"/>
  <c r="M89" i="1"/>
  <c r="M116" i="1"/>
  <c r="F49" i="1"/>
  <c r="F50" i="1" s="1"/>
  <c r="G89" i="1"/>
  <c r="G49" i="1"/>
  <c r="G50" i="1" s="1"/>
  <c r="H89" i="1"/>
  <c r="Q24" i="1"/>
  <c r="R24" i="1" s="1"/>
  <c r="T24" i="1" s="1"/>
  <c r="Q103" i="1"/>
  <c r="R26" i="1"/>
  <c r="T26" i="1" s="1"/>
  <c r="R71" i="1"/>
  <c r="T71" i="1"/>
  <c r="R20" i="1"/>
  <c r="T20" i="1"/>
  <c r="J89" i="1"/>
  <c r="T10" i="1"/>
  <c r="T12" i="1" l="1"/>
  <c r="R47" i="1"/>
  <c r="R88" i="1"/>
  <c r="T55" i="1"/>
  <c r="E49" i="1"/>
  <c r="E50" i="1" s="1"/>
  <c r="H116" i="1"/>
  <c r="E116" i="1"/>
  <c r="P49" i="1"/>
  <c r="P50" i="1" s="1"/>
  <c r="O116" i="1"/>
  <c r="I89" i="1"/>
  <c r="Q88" i="1"/>
  <c r="Q47" i="1"/>
  <c r="O89" i="1"/>
  <c r="R116" i="1" l="1"/>
  <c r="R120" i="1" s="1"/>
  <c r="Q49" i="1"/>
  <c r="Q50" i="1" s="1"/>
  <c r="Q116" i="1"/>
  <c r="Q120" i="1" s="1"/>
</calcChain>
</file>

<file path=xl/sharedStrings.xml><?xml version="1.0" encoding="utf-8"?>
<sst xmlns="http://schemas.openxmlformats.org/spreadsheetml/2006/main" count="246" uniqueCount="85">
  <si>
    <t>FUNDAÇÃO DE PROTEÇÃO E DEFESA DO CONSUMIDOR – PROCON</t>
  </si>
  <si>
    <t xml:space="preserve">  </t>
  </si>
  <si>
    <t>171101 - FUNDACAO DE PROT. E DEFESA DO CONSUMIDOR   -   PROCON</t>
  </si>
  <si>
    <t>Em R$ 1,00</t>
  </si>
  <si>
    <t xml:space="preserve">Fonte 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</si>
  <si>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</si>
  <si>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</si>
  <si>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</si>
  <si>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</si>
  <si>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</si>
  <si>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</si>
  <si>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</si>
  <si>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</si>
  <si>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</si>
  <si>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</si>
  <si>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</si>
  <si>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</si>
  <si>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004.001.001</t>
  </si>
  <si>
    <t>FUNDO DE INVESTIMENTO FINANCEIRO - FIF – 171184</t>
  </si>
  <si>
    <t>004.001.007</t>
  </si>
  <si>
    <t>FUNDO DE INVESTIMENTO FINANCEIRO - FIF – 171185</t>
  </si>
  <si>
    <t>002.002.505</t>
  </si>
  <si>
    <t xml:space="preserve">RECEITAS DE SERVIÇOS DE FOTOCÓPIAS E/OU COPIAS </t>
  </si>
  <si>
    <t>RECEITAS - OUTROS SERVIÇOS</t>
  </si>
  <si>
    <t xml:space="preserve">RESTITUIÇÕES DIVERSAS </t>
  </si>
  <si>
    <t>1919.50.01</t>
  </si>
  <si>
    <t xml:space="preserve">MULTAS POR INFRAÇÃO DO REGULAMENTO – CDC </t>
  </si>
  <si>
    <t>MULTAS POR INFRAÇÃO – MUNICIPIOS CONVENIADOS - PARTE MUNICÍPIOS</t>
  </si>
  <si>
    <t>MULTAS POR INFRAÇÃO -  MUNICÍPIOS  NÃO CONVENIADOS</t>
  </si>
  <si>
    <t>1932.99.04</t>
  </si>
  <si>
    <t xml:space="preserve"> </t>
  </si>
  <si>
    <t>SUBTOTAL DE RECEITAS FINANCEIRAS</t>
  </si>
  <si>
    <t>RECEITA ORÇAMENTÁRIA - VALE TRANSPORTE  PARTE FUNCIONÁRIO</t>
  </si>
  <si>
    <t>RECEITA ORÇAMENTÁRIA - VALE TRANSPORTE PARTE FUNCIONÁRIO</t>
  </si>
  <si>
    <t>1922.99.05</t>
  </si>
  <si>
    <t>RECEITA ORÇAMENTÁRIA – ASSISTÊNCIA MÉDICA PARTE FUNCIONARIO</t>
  </si>
  <si>
    <t>RECEITA ORÇAMENTÁRIA - ASSISTÊNCIA MÉDICA PARTE FUNCIONARIO</t>
  </si>
  <si>
    <t>RECEITA ORÇAMENTÁRIA - VALE REFEIÇÃO PARTE FUNCIONÁRIO</t>
  </si>
  <si>
    <t>SUBTOTAL DE RECEITAS ORÇAMENTÁRIAS</t>
  </si>
  <si>
    <t>TOTAL GERAL</t>
  </si>
  <si>
    <t>fonte: SIAFEM e SIR – Sistema Integrado da Receita – Secretaria da Fazenda</t>
  </si>
  <si>
    <t>Descrição das Receitas Financeiras *</t>
  </si>
  <si>
    <t>** Despesas orçamentárias  referente  desconto em folha de pagamento de vale transporte,  vale-refeição, assistência médica, auxílio-creche e outros congêneres.</t>
  </si>
  <si>
    <t>*Considera-se receitas financeiras os rendimentos nominais relativos a aplicações financeiras, as multas, as restituições e os repasses recebidos da Secr. da Fazenda oriundo da Divida Ativa.</t>
  </si>
  <si>
    <t>conta contábil SIAFEM: 621.210.101</t>
  </si>
  <si>
    <t>receita sem a fonte 002 e multas</t>
  </si>
  <si>
    <t xml:space="preserve">receita sem a fonte 002 (RADAR) </t>
  </si>
  <si>
    <t>Item Rec.</t>
  </si>
  <si>
    <t>Descrição das Receitas Orçamentárias *</t>
  </si>
  <si>
    <t>1932.99.01</t>
  </si>
  <si>
    <t>Descrição das Receitas Desvinculadas</t>
  </si>
  <si>
    <t>RECEITA DÍVIDA ATIVA  - MUNICIPIO NÃO CONVENIADO – PROCON</t>
  </si>
  <si>
    <t>Oficio 03/2017 processo 0570/2016</t>
  </si>
  <si>
    <t>SUBTOTAL DA DESVINCULAÇÃO</t>
  </si>
  <si>
    <t>RECEITA DÍVIDA ATIVA  - REC. PRINC - PPD - JUROS</t>
  </si>
  <si>
    <t>Total desvinculada</t>
  </si>
  <si>
    <t>DREM: 794.910.512</t>
  </si>
  <si>
    <t>mês</t>
  </si>
  <si>
    <t>7949.10.101 SO SEFAZ</t>
  </si>
  <si>
    <t>siafem</t>
  </si>
  <si>
    <t>total</t>
  </si>
  <si>
    <t>MULTAS POR INFRAÇÃO DO REGULAMENTO – NFP- 171184</t>
  </si>
  <si>
    <t>MULTAS POR INFRAÇÃO DO REGULAMENTO – NFP-E - 171185</t>
  </si>
  <si>
    <t>MULTAS POR INFRAÇÃO DO REGULAMENTO – NFP  - 171184</t>
  </si>
  <si>
    <t>1321.00.11</t>
  </si>
  <si>
    <t>1610.01.11</t>
  </si>
  <si>
    <t>1690.99.11</t>
  </si>
  <si>
    <t>1928.02.91</t>
  </si>
  <si>
    <t>1928.01.11</t>
  </si>
  <si>
    <t>1910.01.11</t>
  </si>
  <si>
    <t>1990.99.13</t>
  </si>
  <si>
    <t>1990.99.14</t>
  </si>
  <si>
    <t>MULTAS - RECEITA DÍVIDA ATIVA  - MUNICIPIO NÃO CONVENIADO/CONVENIADO</t>
  </si>
  <si>
    <t>RESSARCIMENTO DIVERSOS</t>
  </si>
  <si>
    <t>003.001.111</t>
  </si>
  <si>
    <t>1990.99.11</t>
  </si>
  <si>
    <t>006.006.093</t>
  </si>
  <si>
    <t>042.002.505</t>
  </si>
  <si>
    <t>RESTITUIÇÕES DIVERSAS</t>
  </si>
  <si>
    <t>DREM CONF. EC 93/16</t>
  </si>
  <si>
    <t>Total COM DREM</t>
  </si>
  <si>
    <t>Total SEM DREM</t>
  </si>
  <si>
    <t xml:space="preserve">RECEITA ORÇAMENTÁRIA </t>
  </si>
  <si>
    <t>DEMONSTRATIVO DA RECEITA ARRECADADA E REALIZAÇÃO DO EXERCÍCIO DE 2021</t>
  </si>
  <si>
    <t>Período de apuração: de 01 janeiro de 2021  a 31 de Maio 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</si>
</sst>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8" formatCode="[$R$-416]\ #,##0;[Red]\-[$R$-416]\ #,##0"/>
    <numFmt numFmtId="184" formatCode="#,##0.00;[Red]#,##0.00"/>
    <numFmt numFmtId="186" formatCode="&quot;R$ &quot;#,##0.00"/>
  </numFmts>
  <fonts count="15" x14ac:knownFonts="1"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5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CC"/>
        <bgColor indexed="9"/>
      </patternFill>
    </fill>
  </fills>
  <borders count="11">
    <border>
      <left/>
      <right/>
      <top/>
      <bottom/>
      <diagonal/>
    </border>
    <border>
      <left/>
      <right/>
      <top style="hair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</borders>
  <cellStyleXfs count="2">
    <xf numFmtId="0" fontId="0" fillId="0" borderId="0"/>
    <xf numFmtId="0" fontId="1" fillId="0" borderId="0"/>
  </cellStyleXfs>
  <cellXfs count="120">
    <xf numFmtId="0" fontId="0" fillId="0" borderId="0" xfId="0"/>
    <xf numFmtId="3" fontId="0" fillId="0" borderId="0" xfId="0" applyNumberFormat="1"/>
    <xf numFmtId="0" fontId="0" fillId="0" borderId="0" xfId="0" applyFill="1"/>
    <xf numFmtId="0" fontId="3" fillId="0" borderId="0" xfId="0" applyFont="1"/>
    <xf numFmtId="0" fontId="0" fillId="0" borderId="0" xfId="0" applyFill="1" applyBorder="1"/>
    <xf numFmtId="0" fontId="4" fillId="0" borderId="1" xfId="0" applyFont="1" applyFill="1" applyBorder="1"/>
    <xf numFmtId="186" fontId="0" fillId="0" borderId="1" xfId="0" applyNumberFormat="1" applyFill="1" applyBorder="1" applyAlignment="1">
      <alignment horizontal="center"/>
    </xf>
    <xf numFmtId="0" fontId="0" fillId="0" borderId="0" xfId="0" applyBorder="1"/>
    <xf numFmtId="3" fontId="0" fillId="0" borderId="0" xfId="0" applyNumberFormat="1" applyBorder="1"/>
    <xf numFmtId="0" fontId="1" fillId="0" borderId="2" xfId="0" applyFont="1" applyFill="1" applyBorder="1"/>
    <xf numFmtId="0" fontId="0" fillId="0" borderId="2" xfId="0" applyBorder="1"/>
    <xf numFmtId="0" fontId="1" fillId="0" borderId="2" xfId="0" applyFont="1" applyBorder="1" applyAlignment="1">
      <alignment horizontal="right"/>
    </xf>
    <xf numFmtId="3" fontId="0" fillId="0" borderId="2" xfId="0" applyNumberFormat="1" applyBorder="1"/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49" fontId="1" fillId="0" borderId="2" xfId="0" applyNumberFormat="1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3" xfId="0" applyFont="1" applyFill="1" applyBorder="1"/>
    <xf numFmtId="184" fontId="0" fillId="0" borderId="3" xfId="0" applyNumberFormat="1" applyFill="1" applyBorder="1" applyAlignment="1">
      <alignment horizontal="center"/>
    </xf>
    <xf numFmtId="0" fontId="0" fillId="0" borderId="2" xfId="0" applyFill="1" applyBorder="1"/>
    <xf numFmtId="3" fontId="0" fillId="0" borderId="2" xfId="0" applyNumberFormat="1" applyFill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3" fontId="6" fillId="0" borderId="0" xfId="0" applyNumberFormat="1" applyFont="1" applyBorder="1"/>
    <xf numFmtId="0" fontId="7" fillId="0" borderId="0" xfId="0" applyFont="1" applyBorder="1"/>
    <xf numFmtId="3" fontId="7" fillId="0" borderId="0" xfId="0" applyNumberFormat="1" applyFont="1" applyBorder="1"/>
    <xf numFmtId="178" fontId="6" fillId="0" borderId="0" xfId="0" applyNumberFormat="1" applyFont="1" applyBorder="1"/>
    <xf numFmtId="49" fontId="8" fillId="0" borderId="4" xfId="0" applyNumberFormat="1" applyFont="1" applyFill="1" applyBorder="1"/>
    <xf numFmtId="0" fontId="8" fillId="0" borderId="4" xfId="0" applyFont="1" applyFill="1" applyBorder="1"/>
    <xf numFmtId="49" fontId="8" fillId="0" borderId="4" xfId="0" applyNumberFormat="1" applyFont="1" applyFill="1" applyBorder="1" applyAlignment="1">
      <alignment horizontal="center"/>
    </xf>
    <xf numFmtId="4" fontId="8" fillId="0" borderId="4" xfId="0" applyNumberFormat="1" applyFont="1" applyFill="1" applyBorder="1" applyAlignment="1">
      <alignment horizontal="center"/>
    </xf>
    <xf numFmtId="49" fontId="6" fillId="0" borderId="0" xfId="0" applyNumberFormat="1" applyFont="1" applyBorder="1" applyAlignment="1">
      <alignment horizontal="center"/>
    </xf>
    <xf numFmtId="4" fontId="9" fillId="0" borderId="4" xfId="0" applyNumberFormat="1" applyFont="1" applyFill="1" applyBorder="1" applyAlignment="1">
      <alignment horizontal="center"/>
    </xf>
    <xf numFmtId="184" fontId="8" fillId="0" borderId="4" xfId="0" applyNumberFormat="1" applyFont="1" applyFill="1" applyBorder="1" applyAlignment="1">
      <alignment horizontal="center"/>
    </xf>
    <xf numFmtId="184" fontId="9" fillId="0" borderId="4" xfId="0" applyNumberFormat="1" applyFont="1" applyFill="1" applyBorder="1" applyAlignment="1">
      <alignment horizontal="center"/>
    </xf>
    <xf numFmtId="4" fontId="0" fillId="0" borderId="0" xfId="0" applyNumberFormat="1"/>
    <xf numFmtId="178" fontId="6" fillId="0" borderId="0" xfId="0" applyNumberFormat="1" applyFont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3" fontId="7" fillId="0" borderId="0" xfId="0" applyNumberFormat="1" applyFon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49" fontId="8" fillId="0" borderId="2" xfId="0" applyNumberFormat="1" applyFont="1" applyFill="1" applyBorder="1"/>
    <xf numFmtId="0" fontId="8" fillId="0" borderId="2" xfId="0" applyFont="1" applyFill="1" applyBorder="1"/>
    <xf numFmtId="0" fontId="8" fillId="0" borderId="2" xfId="0" applyFont="1" applyFill="1" applyBorder="1" applyAlignment="1">
      <alignment horizontal="center"/>
    </xf>
    <xf numFmtId="49" fontId="8" fillId="0" borderId="2" xfId="0" applyNumberFormat="1" applyFont="1" applyFill="1" applyBorder="1" applyAlignment="1">
      <alignment horizontal="center"/>
    </xf>
    <xf numFmtId="184" fontId="8" fillId="0" borderId="2" xfId="0" applyNumberFormat="1" applyFont="1" applyFill="1" applyBorder="1" applyAlignment="1">
      <alignment horizontal="center"/>
    </xf>
    <xf numFmtId="184" fontId="9" fillId="0" borderId="2" xfId="0" applyNumberFormat="1" applyFont="1" applyFill="1" applyBorder="1" applyAlignment="1">
      <alignment horizontal="center"/>
    </xf>
    <xf numFmtId="178" fontId="8" fillId="0" borderId="2" xfId="0" applyNumberFormat="1" applyFont="1" applyFill="1" applyBorder="1" applyAlignment="1">
      <alignment horizontal="center"/>
    </xf>
    <xf numFmtId="0" fontId="11" fillId="2" borderId="4" xfId="0" applyFont="1" applyFill="1" applyBorder="1"/>
    <xf numFmtId="0" fontId="12" fillId="2" borderId="4" xfId="0" applyFont="1" applyFill="1" applyBorder="1"/>
    <xf numFmtId="0" fontId="12" fillId="2" borderId="4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3" fontId="13" fillId="2" borderId="4" xfId="0" applyNumberFormat="1" applyFont="1" applyFill="1" applyBorder="1" applyAlignment="1">
      <alignment horizontal="center"/>
    </xf>
    <xf numFmtId="0" fontId="8" fillId="3" borderId="5" xfId="0" applyFont="1" applyFill="1" applyBorder="1"/>
    <xf numFmtId="0" fontId="9" fillId="3" borderId="5" xfId="0" applyFont="1" applyFill="1" applyBorder="1" applyAlignment="1">
      <alignment horizontal="right"/>
    </xf>
    <xf numFmtId="0" fontId="9" fillId="3" borderId="5" xfId="0" applyFont="1" applyFill="1" applyBorder="1" applyAlignment="1">
      <alignment horizontal="center"/>
    </xf>
    <xf numFmtId="49" fontId="8" fillId="3" borderId="5" xfId="0" applyNumberFormat="1" applyFont="1" applyFill="1" applyBorder="1" applyAlignment="1">
      <alignment horizontal="center"/>
    </xf>
    <xf numFmtId="3" fontId="9" fillId="3" borderId="5" xfId="0" applyNumberFormat="1" applyFont="1" applyFill="1" applyBorder="1" applyAlignment="1">
      <alignment horizontal="center"/>
    </xf>
    <xf numFmtId="3" fontId="9" fillId="2" borderId="5" xfId="0" applyNumberFormat="1" applyFont="1" applyFill="1" applyBorder="1" applyAlignment="1">
      <alignment horizontal="center"/>
    </xf>
    <xf numFmtId="49" fontId="8" fillId="3" borderId="6" xfId="0" applyNumberFormat="1" applyFont="1" applyFill="1" applyBorder="1"/>
    <xf numFmtId="0" fontId="9" fillId="3" borderId="6" xfId="0" applyFont="1" applyFill="1" applyBorder="1" applyAlignment="1">
      <alignment horizontal="right"/>
    </xf>
    <xf numFmtId="0" fontId="9" fillId="3" borderId="6" xfId="0" applyFont="1" applyFill="1" applyBorder="1" applyAlignment="1">
      <alignment horizontal="center"/>
    </xf>
    <xf numFmtId="49" fontId="8" fillId="3" borderId="6" xfId="0" applyNumberFormat="1" applyFont="1" applyFill="1" applyBorder="1" applyAlignment="1">
      <alignment horizontal="center"/>
    </xf>
    <xf numFmtId="4" fontId="9" fillId="3" borderId="6" xfId="0" applyNumberFormat="1" applyFont="1" applyFill="1" applyBorder="1" applyAlignment="1">
      <alignment horizontal="center"/>
    </xf>
    <xf numFmtId="4" fontId="11" fillId="2" borderId="6" xfId="0" applyNumberFormat="1" applyFont="1" applyFill="1" applyBorder="1" applyAlignment="1">
      <alignment horizontal="center"/>
    </xf>
    <xf numFmtId="0" fontId="11" fillId="3" borderId="4" xfId="0" applyFont="1" applyFill="1" applyBorder="1"/>
    <xf numFmtId="0" fontId="12" fillId="3" borderId="4" xfId="0" applyFont="1" applyFill="1" applyBorder="1"/>
    <xf numFmtId="0" fontId="12" fillId="3" borderId="4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3" fontId="13" fillId="3" borderId="4" xfId="0" applyNumberFormat="1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3" borderId="6" xfId="0" applyFont="1" applyFill="1" applyBorder="1"/>
    <xf numFmtId="0" fontId="8" fillId="3" borderId="6" xfId="0" applyFont="1" applyFill="1" applyBorder="1" applyAlignment="1">
      <alignment horizontal="center"/>
    </xf>
    <xf numFmtId="184" fontId="9" fillId="3" borderId="6" xfId="0" applyNumberFormat="1" applyFont="1" applyFill="1" applyBorder="1" applyAlignment="1">
      <alignment horizontal="center"/>
    </xf>
    <xf numFmtId="184" fontId="11" fillId="3" borderId="6" xfId="0" applyNumberFormat="1" applyFont="1" applyFill="1" applyBorder="1" applyAlignment="1">
      <alignment horizontal="center"/>
    </xf>
    <xf numFmtId="0" fontId="8" fillId="3" borderId="4" xfId="0" applyFont="1" applyFill="1" applyBorder="1"/>
    <xf numFmtId="0" fontId="9" fillId="3" borderId="4" xfId="0" applyFont="1" applyFill="1" applyBorder="1" applyAlignment="1">
      <alignment horizontal="right"/>
    </xf>
    <xf numFmtId="0" fontId="9" fillId="3" borderId="4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4" fontId="9" fillId="3" borderId="4" xfId="0" applyNumberFormat="1" applyFont="1" applyFill="1" applyBorder="1" applyAlignment="1">
      <alignment horizontal="center"/>
    </xf>
    <xf numFmtId="4" fontId="11" fillId="3" borderId="4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4" fontId="8" fillId="0" borderId="2" xfId="0" applyNumberFormat="1" applyFont="1" applyFill="1" applyBorder="1"/>
    <xf numFmtId="0" fontId="10" fillId="0" borderId="2" xfId="0" applyFont="1" applyFill="1" applyBorder="1" applyAlignment="1">
      <alignment horizontal="left"/>
    </xf>
    <xf numFmtId="0" fontId="0" fillId="0" borderId="2" xfId="0" applyFont="1" applyFill="1" applyBorder="1"/>
    <xf numFmtId="4" fontId="8" fillId="0" borderId="2" xfId="0" applyNumberFormat="1" applyFont="1" applyFill="1" applyBorder="1" applyAlignment="1">
      <alignment horizontal="center"/>
    </xf>
    <xf numFmtId="4" fontId="9" fillId="0" borderId="2" xfId="0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4" fontId="0" fillId="0" borderId="2" xfId="0" applyNumberFormat="1" applyFill="1" applyBorder="1" applyAlignment="1">
      <alignment horizontal="center"/>
    </xf>
    <xf numFmtId="4" fontId="5" fillId="0" borderId="2" xfId="0" applyNumberFormat="1" applyFont="1" applyBorder="1" applyAlignment="1">
      <alignment horizontal="center"/>
    </xf>
    <xf numFmtId="4" fontId="0" fillId="0" borderId="0" xfId="0" applyNumberFormat="1" applyFill="1"/>
    <xf numFmtId="0" fontId="10" fillId="0" borderId="0" xfId="0" applyFont="1" applyFill="1" applyBorder="1" applyAlignment="1">
      <alignment horizontal="left"/>
    </xf>
    <xf numFmtId="49" fontId="8" fillId="2" borderId="4" xfId="0" applyNumberFormat="1" applyFont="1" applyFill="1" applyBorder="1"/>
    <xf numFmtId="0" fontId="8" fillId="2" borderId="4" xfId="0" applyFont="1" applyFill="1" applyBorder="1"/>
    <xf numFmtId="0" fontId="8" fillId="2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/>
    </xf>
    <xf numFmtId="184" fontId="8" fillId="2" borderId="4" xfId="0" applyNumberFormat="1" applyFont="1" applyFill="1" applyBorder="1" applyAlignment="1">
      <alignment horizontal="center"/>
    </xf>
    <xf numFmtId="184" fontId="9" fillId="2" borderId="4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10" fillId="0" borderId="8" xfId="0" applyFont="1" applyFill="1" applyBorder="1" applyAlignment="1">
      <alignment horizontal="left"/>
    </xf>
    <xf numFmtId="4" fontId="14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/>
    </xf>
    <xf numFmtId="0" fontId="10" fillId="0" borderId="9" xfId="0" applyFont="1" applyFill="1" applyBorder="1" applyAlignment="1">
      <alignment horizontal="left"/>
    </xf>
    <xf numFmtId="4" fontId="9" fillId="0" borderId="5" xfId="0" applyNumberFormat="1" applyFont="1" applyFill="1" applyBorder="1" applyAlignment="1">
      <alignment horizontal="center" vertical="center"/>
    </xf>
    <xf numFmtId="4" fontId="9" fillId="0" borderId="10" xfId="0" applyNumberFormat="1" applyFont="1" applyFill="1" applyBorder="1" applyAlignment="1">
      <alignment horizontal="center" vertical="center"/>
    </xf>
    <xf numFmtId="4" fontId="9" fillId="0" borderId="6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_Plan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E6E6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D32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47625</xdr:rowOff>
    </xdr:from>
    <xdr:to>
      <xdr:col>1</xdr:col>
      <xdr:colOff>876300</xdr:colOff>
      <xdr:row>3</xdr:row>
      <xdr:rowOff>152400</xdr:rowOff>
    </xdr:to>
    <xdr:pic>
      <xdr:nvPicPr>
        <xdr:cNvPr id="2370" name="Picture 2">
          <a:extLst>
            <a:ext uri="{FF2B5EF4-FFF2-40B4-BE49-F238E27FC236}">
              <a16:creationId xmlns:a16="http://schemas.microsoft.com/office/drawing/2014/main" id="{093D7C0E-622B-45B4-8396-D42D24641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47625"/>
          <a:ext cx="809625" cy="723900"/>
        </a:xfrm>
        <a:prstGeom prst="rect">
          <a:avLst/>
        </a:prstGeom>
        <a:blipFill dpi="0" rotWithShape="0">
          <a:blip xmlns:r="http://schemas.openxmlformats.org/officeDocument/2006/relationships"/>
          <a:srcRect/>
          <a:tile tx="0" ty="0" sx="100000" sy="100000" flip="none" algn="tl"/>
        </a:blip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16</xdr:col>
      <xdr:colOff>266700</xdr:colOff>
      <xdr:row>1</xdr:row>
      <xdr:rowOff>38100</xdr:rowOff>
    </xdr:from>
    <xdr:to>
      <xdr:col>17</xdr:col>
      <xdr:colOff>895350</xdr:colOff>
      <xdr:row>3</xdr:row>
      <xdr:rowOff>38100</xdr:rowOff>
    </xdr:to>
    <xdr:pic>
      <xdr:nvPicPr>
        <xdr:cNvPr id="2371" name="Imagem 3">
          <a:extLst>
            <a:ext uri="{FF2B5EF4-FFF2-40B4-BE49-F238E27FC236}">
              <a16:creationId xmlns:a16="http://schemas.microsoft.com/office/drawing/2014/main" id="{D8FC08C6-EDEF-437B-99BB-27C781CD9A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21525" y="123825"/>
          <a:ext cx="20955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2"/>
  <sheetViews>
    <sheetView tabSelected="1" topLeftCell="B1" zoomScale="80" zoomScaleNormal="80" zoomScaleSheetLayoutView="100" workbookViewId="0">
      <selection activeCell="A4" sqref="A4:Q4"/>
    </sheetView>
  </sheetViews>
  <sheetFormatPr defaultColWidth="12.5703125" defaultRowHeight="12.75" x14ac:dyDescent="0.2"/>
  <cols>
    <col min="1" max="1" width="14.28515625" customWidth="1"/>
    <col min="2" max="2" width="76.28515625" customWidth="1"/>
    <col min="3" max="3" width="12.28515625" style="19" customWidth="1"/>
    <col min="4" max="4" width="13" style="19" customWidth="1"/>
    <col min="5" max="5" width="15.140625" style="1" customWidth="1"/>
    <col min="6" max="6" width="14.7109375" style="1" customWidth="1"/>
    <col min="7" max="7" width="15.140625" style="1" customWidth="1"/>
    <col min="8" max="16" width="14.7109375" style="1" customWidth="1"/>
    <col min="17" max="17" width="22" style="1" customWidth="1"/>
    <col min="18" max="18" width="20.7109375" customWidth="1"/>
    <col min="19" max="19" width="1.7109375" customWidth="1"/>
    <col min="20" max="20" width="14.7109375" customWidth="1"/>
    <col min="21" max="237" width="11.5703125" customWidth="1"/>
  </cols>
  <sheetData>
    <row r="1" spans="1:20" ht="7.15" customHeight="1" x14ac:dyDescent="0.2">
      <c r="A1" s="109"/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</row>
    <row r="2" spans="1:20" ht="21" customHeight="1" x14ac:dyDescent="0.2">
      <c r="A2" s="113" t="s">
        <v>0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</row>
    <row r="3" spans="1:20" ht="21" customHeight="1" x14ac:dyDescent="0.2">
      <c r="A3" s="113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</row>
    <row r="4" spans="1:20" ht="21" customHeight="1" x14ac:dyDescent="0.2">
      <c r="A4" s="114" t="s">
        <v>83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</row>
    <row r="5" spans="1:20" x14ac:dyDescent="0.2">
      <c r="A5" s="25" t="s">
        <v>1</v>
      </c>
      <c r="B5" s="25"/>
      <c r="C5" s="26"/>
      <c r="D5" s="26"/>
      <c r="E5" s="27"/>
      <c r="F5" s="27"/>
      <c r="G5" s="27"/>
      <c r="H5" s="27"/>
      <c r="I5" s="27"/>
      <c r="J5" s="27"/>
      <c r="K5" s="27"/>
      <c r="L5" s="27"/>
      <c r="M5" s="27"/>
      <c r="N5" s="27" t="s">
        <v>58</v>
      </c>
      <c r="O5" s="27"/>
      <c r="P5" s="27"/>
      <c r="Q5" s="27"/>
    </row>
    <row r="6" spans="1:20" x14ac:dyDescent="0.2">
      <c r="A6" s="25"/>
      <c r="B6" s="28" t="s">
        <v>2</v>
      </c>
      <c r="C6" s="46">
        <v>621210101</v>
      </c>
      <c r="D6" s="26"/>
      <c r="E6" s="29" t="s">
        <v>84</v>
      </c>
      <c r="F6" s="27"/>
      <c r="G6" s="29"/>
      <c r="H6" s="29"/>
      <c r="I6" s="35">
        <v>42.86</v>
      </c>
      <c r="J6" s="27"/>
      <c r="K6" s="28" t="s">
        <v>44</v>
      </c>
      <c r="L6" s="27"/>
      <c r="M6" s="27"/>
      <c r="N6" s="28" t="s">
        <v>56</v>
      </c>
      <c r="O6" s="27"/>
      <c r="P6" s="27"/>
      <c r="Q6" s="29"/>
      <c r="R6" s="29" t="s">
        <v>3</v>
      </c>
    </row>
    <row r="7" spans="1:20" ht="11.1" customHeight="1" x14ac:dyDescent="0.2">
      <c r="A7" s="25"/>
      <c r="B7" s="30"/>
      <c r="C7" s="40"/>
      <c r="D7" s="26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</row>
    <row r="8" spans="1:20" s="3" customFormat="1" ht="20.100000000000001" customHeight="1" x14ac:dyDescent="0.35">
      <c r="A8" s="56" t="s">
        <v>47</v>
      </c>
      <c r="B8" s="57" t="s">
        <v>41</v>
      </c>
      <c r="C8" s="58"/>
      <c r="D8" s="59" t="s">
        <v>4</v>
      </c>
      <c r="E8" s="60" t="s">
        <v>5</v>
      </c>
      <c r="F8" s="60" t="s">
        <v>6</v>
      </c>
      <c r="G8" s="60" t="s">
        <v>7</v>
      </c>
      <c r="H8" s="60" t="s">
        <v>8</v>
      </c>
      <c r="I8" s="60" t="s">
        <v>9</v>
      </c>
      <c r="J8" s="60" t="s">
        <v>10</v>
      </c>
      <c r="K8" s="60" t="s">
        <v>11</v>
      </c>
      <c r="L8" s="60" t="s">
        <v>12</v>
      </c>
      <c r="M8" s="60" t="s">
        <v>13</v>
      </c>
      <c r="N8" s="60" t="s">
        <v>14</v>
      </c>
      <c r="O8" s="60" t="s">
        <v>15</v>
      </c>
      <c r="P8" s="60" t="s">
        <v>16</v>
      </c>
      <c r="Q8" s="60" t="s">
        <v>80</v>
      </c>
      <c r="R8" s="60" t="s">
        <v>81</v>
      </c>
    </row>
    <row r="9" spans="1:20" s="2" customFormat="1" ht="14.25" customHeight="1" x14ac:dyDescent="0.2">
      <c r="A9" s="115" t="s">
        <v>43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22"/>
    </row>
    <row r="10" spans="1:20" s="2" customFormat="1" ht="15" customHeight="1" x14ac:dyDescent="0.25">
      <c r="A10" s="31" t="s">
        <v>64</v>
      </c>
      <c r="B10" s="32" t="s">
        <v>18</v>
      </c>
      <c r="C10" s="41">
        <v>445210101</v>
      </c>
      <c r="D10" s="33" t="s">
        <v>21</v>
      </c>
      <c r="E10" s="34">
        <v>65019.12</v>
      </c>
      <c r="F10" s="34">
        <v>51656.53</v>
      </c>
      <c r="G10" s="34">
        <v>90135.26</v>
      </c>
      <c r="H10" s="34">
        <v>100342.51</v>
      </c>
      <c r="I10" s="34">
        <v>132601.42000000001</v>
      </c>
      <c r="J10" s="34"/>
      <c r="K10" s="34"/>
      <c r="L10" s="34"/>
      <c r="M10" s="34"/>
      <c r="N10" s="34"/>
      <c r="O10" s="34"/>
      <c r="P10" s="34"/>
      <c r="Q10" s="36">
        <f>E10+F10+G10+H10+I10+J10+K10+L10+M10+N10+O10+P10</f>
        <v>439754.83999999997</v>
      </c>
      <c r="R10" s="36">
        <f>Q10</f>
        <v>439754.83999999997</v>
      </c>
      <c r="T10" s="101">
        <f>R10/5</f>
        <v>87950.967999999993</v>
      </c>
    </row>
    <row r="11" spans="1:20" s="2" customFormat="1" ht="6" customHeight="1" x14ac:dyDescent="0.2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2"/>
      <c r="T11" s="101"/>
    </row>
    <row r="12" spans="1:20" ht="15" customHeight="1" x14ac:dyDescent="0.25">
      <c r="A12" s="31" t="s">
        <v>64</v>
      </c>
      <c r="B12" s="32" t="s">
        <v>18</v>
      </c>
      <c r="C12" s="41">
        <v>445210101</v>
      </c>
      <c r="D12" s="33" t="s">
        <v>17</v>
      </c>
      <c r="E12" s="34">
        <v>16109.72</v>
      </c>
      <c r="F12" s="34">
        <v>11819.06</v>
      </c>
      <c r="G12" s="34">
        <v>27502.73</v>
      </c>
      <c r="H12" s="34">
        <v>28463.93</v>
      </c>
      <c r="I12" s="34">
        <v>39449.480000000003</v>
      </c>
      <c r="J12" s="34"/>
      <c r="K12" s="34"/>
      <c r="L12" s="34"/>
      <c r="M12" s="34"/>
      <c r="N12" s="34"/>
      <c r="O12" s="34"/>
      <c r="P12" s="34"/>
      <c r="Q12" s="36">
        <f>E12+F12+G12+H12+I12+J12+K12+L12+M12+N12+O12+P12</f>
        <v>123344.92000000001</v>
      </c>
      <c r="R12" s="36">
        <f>Q12</f>
        <v>123344.92000000001</v>
      </c>
      <c r="T12" s="101">
        <f>R12/5</f>
        <v>24668.984000000004</v>
      </c>
    </row>
    <row r="13" spans="1:20" ht="6" customHeight="1" x14ac:dyDescent="0.25">
      <c r="A13" s="49"/>
      <c r="B13" s="50"/>
      <c r="C13" s="51"/>
      <c r="D13" s="52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4"/>
      <c r="R13" s="94"/>
      <c r="T13" s="101"/>
    </row>
    <row r="14" spans="1:20" ht="15" customHeight="1" x14ac:dyDescent="0.25">
      <c r="A14" s="31" t="s">
        <v>64</v>
      </c>
      <c r="B14" s="32" t="s">
        <v>18</v>
      </c>
      <c r="C14" s="41">
        <v>445210101</v>
      </c>
      <c r="D14" s="33" t="s">
        <v>19</v>
      </c>
      <c r="E14" s="34">
        <v>223.93</v>
      </c>
      <c r="F14" s="34">
        <v>177.91</v>
      </c>
      <c r="G14" s="34">
        <v>310.44</v>
      </c>
      <c r="H14" s="34">
        <v>352.61</v>
      </c>
      <c r="I14" s="34">
        <v>469.89</v>
      </c>
      <c r="J14" s="34"/>
      <c r="K14" s="34"/>
      <c r="L14" s="34"/>
      <c r="M14" s="34"/>
      <c r="N14" s="34"/>
      <c r="O14" s="34"/>
      <c r="P14" s="34"/>
      <c r="Q14" s="36">
        <f>E14+F14+G14+H14+I14+J14+K14+L14+M14+N14+O14+P14</f>
        <v>1534.7799999999997</v>
      </c>
      <c r="R14" s="117">
        <f>Q14+Q16</f>
        <v>4388.13</v>
      </c>
      <c r="T14" s="101">
        <f>R14/5</f>
        <v>877.62599999999998</v>
      </c>
    </row>
    <row r="15" spans="1:20" s="2" customFormat="1" ht="6" customHeight="1" x14ac:dyDescent="0.25">
      <c r="A15" s="49"/>
      <c r="B15" s="50"/>
      <c r="C15" s="51"/>
      <c r="D15" s="52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4"/>
      <c r="R15" s="118"/>
      <c r="T15" s="101"/>
    </row>
    <row r="16" spans="1:20" ht="15" customHeight="1" x14ac:dyDescent="0.25">
      <c r="A16" s="31" t="s">
        <v>64</v>
      </c>
      <c r="B16" s="32" t="s">
        <v>20</v>
      </c>
      <c r="C16" s="41">
        <v>445210101</v>
      </c>
      <c r="D16" s="33" t="s">
        <v>19</v>
      </c>
      <c r="E16" s="34">
        <v>421.88</v>
      </c>
      <c r="F16" s="34">
        <v>335.17</v>
      </c>
      <c r="G16" s="34">
        <v>584.87</v>
      </c>
      <c r="H16" s="34">
        <v>650.88</v>
      </c>
      <c r="I16" s="34">
        <v>860.55</v>
      </c>
      <c r="J16" s="34"/>
      <c r="K16" s="34"/>
      <c r="L16" s="34"/>
      <c r="M16" s="34"/>
      <c r="N16" s="34"/>
      <c r="O16" s="34"/>
      <c r="P16" s="34"/>
      <c r="Q16" s="36">
        <f>E16+F16+G16+H16+I16+J16+K16+L16+M16+N16+O16+P16</f>
        <v>2853.3500000000004</v>
      </c>
      <c r="R16" s="119"/>
      <c r="T16" s="101"/>
    </row>
    <row r="17" spans="1:20" ht="6" customHeight="1" x14ac:dyDescent="0.25">
      <c r="A17" s="49"/>
      <c r="B17" s="50"/>
      <c r="C17" s="51"/>
      <c r="D17" s="52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4"/>
      <c r="R17" s="94"/>
      <c r="T17" s="101"/>
    </row>
    <row r="18" spans="1:20" ht="15" customHeight="1" x14ac:dyDescent="0.25">
      <c r="A18" s="31" t="s">
        <v>65</v>
      </c>
      <c r="B18" s="32" t="s">
        <v>22</v>
      </c>
      <c r="C18" s="41">
        <v>433113703</v>
      </c>
      <c r="D18" s="33" t="s">
        <v>17</v>
      </c>
      <c r="E18" s="34">
        <v>29.09</v>
      </c>
      <c r="F18" s="34">
        <v>30.54</v>
      </c>
      <c r="G18" s="34">
        <v>145.44999999999999</v>
      </c>
      <c r="H18" s="34">
        <v>29.08</v>
      </c>
      <c r="I18" s="34">
        <v>937.64</v>
      </c>
      <c r="J18" s="34"/>
      <c r="K18" s="34"/>
      <c r="L18" s="34"/>
      <c r="M18" s="34"/>
      <c r="N18" s="34"/>
      <c r="O18" s="34"/>
      <c r="P18" s="34"/>
      <c r="Q18" s="36">
        <f>E18+F18+G18+H18+I18+J18+K18+L18+M18+N18+O18+P18</f>
        <v>1171.8</v>
      </c>
      <c r="R18" s="36">
        <f>Q18+Q93</f>
        <v>829.39999999999986</v>
      </c>
      <c r="T18" s="101">
        <f>R18/5</f>
        <v>165.87999999999997</v>
      </c>
    </row>
    <row r="19" spans="1:20" ht="6" customHeight="1" x14ac:dyDescent="0.25">
      <c r="A19" s="49"/>
      <c r="B19" s="50"/>
      <c r="C19" s="51"/>
      <c r="D19" s="52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T19" s="101"/>
    </row>
    <row r="20" spans="1:20" ht="15" customHeight="1" x14ac:dyDescent="0.25">
      <c r="A20" s="31" t="s">
        <v>66</v>
      </c>
      <c r="B20" s="32" t="s">
        <v>23</v>
      </c>
      <c r="C20" s="41">
        <v>433119982</v>
      </c>
      <c r="D20" s="33" t="s">
        <v>17</v>
      </c>
      <c r="E20" s="34">
        <v>0</v>
      </c>
      <c r="F20" s="34">
        <v>0</v>
      </c>
      <c r="G20" s="34">
        <v>0</v>
      </c>
      <c r="H20" s="34">
        <v>3007.96</v>
      </c>
      <c r="I20" s="34">
        <v>0</v>
      </c>
      <c r="J20" s="34"/>
      <c r="K20" s="34"/>
      <c r="L20" s="34"/>
      <c r="M20" s="34"/>
      <c r="N20" s="34"/>
      <c r="O20" s="34"/>
      <c r="P20" s="34"/>
      <c r="Q20" s="36">
        <f>E20+F20+G20+H20+I20+J20+K20+L20+M20+N20+O20+P20</f>
        <v>3007.96</v>
      </c>
      <c r="R20" s="36">
        <f>Q20+Q95</f>
        <v>2105.5300000000002</v>
      </c>
      <c r="T20" s="101">
        <f>R20/5</f>
        <v>421.10600000000005</v>
      </c>
    </row>
    <row r="21" spans="1:20" ht="6" customHeight="1" x14ac:dyDescent="0.25">
      <c r="A21" s="49"/>
      <c r="B21" s="50"/>
      <c r="C21" s="51"/>
      <c r="D21" s="52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T21" s="101"/>
    </row>
    <row r="22" spans="1:20" s="2" customFormat="1" ht="15" customHeight="1" x14ac:dyDescent="0.25">
      <c r="A22" s="31" t="s">
        <v>69</v>
      </c>
      <c r="B22" s="32" t="s">
        <v>26</v>
      </c>
      <c r="C22" s="41">
        <v>442419906</v>
      </c>
      <c r="D22" s="33" t="s">
        <v>74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/>
      <c r="K22" s="34"/>
      <c r="L22" s="34"/>
      <c r="M22" s="34"/>
      <c r="N22" s="34"/>
      <c r="O22" s="34"/>
      <c r="P22" s="34"/>
      <c r="Q22" s="36">
        <v>0</v>
      </c>
      <c r="R22" s="36">
        <f>Q22</f>
        <v>0</v>
      </c>
      <c r="T22" s="101">
        <f>R22/5</f>
        <v>0</v>
      </c>
    </row>
    <row r="23" spans="1:20" s="2" customFormat="1" ht="6" customHeight="1" x14ac:dyDescent="0.25">
      <c r="A23" s="49"/>
      <c r="B23" s="50"/>
      <c r="C23" s="51"/>
      <c r="D23" s="52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4"/>
      <c r="R23" s="94"/>
      <c r="T23" s="101"/>
    </row>
    <row r="24" spans="1:20" ht="15" customHeight="1" x14ac:dyDescent="0.25">
      <c r="A24" s="31" t="s">
        <v>69</v>
      </c>
      <c r="B24" s="32" t="s">
        <v>26</v>
      </c>
      <c r="C24" s="41">
        <v>442419906</v>
      </c>
      <c r="D24" s="33" t="s">
        <v>17</v>
      </c>
      <c r="E24" s="34">
        <f>1568868.62</f>
        <v>1568868.62</v>
      </c>
      <c r="F24" s="34">
        <v>6854383.3600000003</v>
      </c>
      <c r="G24" s="34">
        <v>2360602.9500000002</v>
      </c>
      <c r="H24" s="34">
        <v>1621291.23</v>
      </c>
      <c r="I24" s="34">
        <v>10002822.52</v>
      </c>
      <c r="J24" s="34"/>
      <c r="K24" s="34"/>
      <c r="L24" s="34"/>
      <c r="M24" s="34"/>
      <c r="N24" s="34"/>
      <c r="O24" s="34"/>
      <c r="P24" s="34"/>
      <c r="Q24" s="36">
        <f>E24+F24+G24+H24+I24+J24+K24+L24+M24+N24+O24+P24</f>
        <v>22407968.68</v>
      </c>
      <c r="R24" s="36">
        <f>Q24+Q103</f>
        <v>15685437.6</v>
      </c>
      <c r="S24" s="2"/>
      <c r="T24" s="101">
        <f>R24/5</f>
        <v>3137087.52</v>
      </c>
    </row>
    <row r="25" spans="1:20" ht="6" customHeight="1" x14ac:dyDescent="0.25">
      <c r="A25" s="49"/>
      <c r="B25" s="50"/>
      <c r="C25" s="51"/>
      <c r="D25" s="52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4"/>
      <c r="R25" s="94"/>
      <c r="S25" s="2"/>
      <c r="T25" s="101"/>
    </row>
    <row r="26" spans="1:20" ht="15" customHeight="1" x14ac:dyDescent="0.25">
      <c r="A26" s="31" t="s">
        <v>69</v>
      </c>
      <c r="B26" s="32" t="s">
        <v>63</v>
      </c>
      <c r="C26" s="41">
        <v>442419906</v>
      </c>
      <c r="D26" s="33" t="s">
        <v>19</v>
      </c>
      <c r="E26" s="34">
        <v>3313.27</v>
      </c>
      <c r="F26" s="34">
        <v>0</v>
      </c>
      <c r="G26" s="34">
        <v>0</v>
      </c>
      <c r="H26" s="34">
        <v>0</v>
      </c>
      <c r="I26" s="34">
        <v>0</v>
      </c>
      <c r="J26" s="34"/>
      <c r="K26" s="34"/>
      <c r="L26" s="34"/>
      <c r="M26" s="34"/>
      <c r="N26" s="34"/>
      <c r="O26" s="34"/>
      <c r="P26" s="34"/>
      <c r="Q26" s="36">
        <f>E26+F26+G26+H26+I26+J26+K26+L26+M26+N26+O26+P26</f>
        <v>3313.27</v>
      </c>
      <c r="R26" s="36">
        <f>Q26+Q105</f>
        <v>2319.2399999999998</v>
      </c>
      <c r="S26" s="2"/>
      <c r="T26" s="101">
        <f>R26/5</f>
        <v>463.84799999999996</v>
      </c>
    </row>
    <row r="27" spans="1:20" ht="6" customHeight="1" x14ac:dyDescent="0.25">
      <c r="A27" s="49"/>
      <c r="B27" s="50"/>
      <c r="C27" s="51"/>
      <c r="D27" s="52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4"/>
      <c r="R27" s="94"/>
      <c r="S27" s="2"/>
      <c r="T27" s="101"/>
    </row>
    <row r="28" spans="1:20" ht="15" customHeight="1" x14ac:dyDescent="0.25">
      <c r="A28" s="31" t="s">
        <v>69</v>
      </c>
      <c r="B28" s="32" t="s">
        <v>27</v>
      </c>
      <c r="C28" s="41">
        <v>442419916</v>
      </c>
      <c r="D28" s="33" t="s">
        <v>21</v>
      </c>
      <c r="E28" s="34">
        <v>0</v>
      </c>
      <c r="F28" s="34">
        <v>0</v>
      </c>
      <c r="G28" s="34">
        <v>45.03</v>
      </c>
      <c r="H28" s="34">
        <v>0</v>
      </c>
      <c r="I28" s="34">
        <v>0</v>
      </c>
      <c r="J28" s="34"/>
      <c r="K28" s="34"/>
      <c r="L28" s="34"/>
      <c r="M28" s="34"/>
      <c r="N28" s="34"/>
      <c r="O28" s="34"/>
      <c r="P28" s="34"/>
      <c r="Q28" s="36">
        <f>E28+F28+G28+H28+I28+J28+K28+L28+M28+N28+O28+P28</f>
        <v>45.03</v>
      </c>
      <c r="R28" s="36">
        <f>Q28</f>
        <v>45.03</v>
      </c>
      <c r="S28" s="2"/>
      <c r="T28" s="101">
        <f>R28/5</f>
        <v>9.0060000000000002</v>
      </c>
    </row>
    <row r="29" spans="1:20" ht="6" customHeight="1" x14ac:dyDescent="0.25">
      <c r="A29" s="49"/>
      <c r="B29" s="50"/>
      <c r="C29" s="51"/>
      <c r="D29" s="52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2"/>
      <c r="T29" s="101"/>
    </row>
    <row r="30" spans="1:20" ht="15" customHeight="1" x14ac:dyDescent="0.25">
      <c r="A30" s="31" t="s">
        <v>69</v>
      </c>
      <c r="B30" s="32" t="s">
        <v>28</v>
      </c>
      <c r="C30" s="41">
        <v>442419917</v>
      </c>
      <c r="D30" s="33" t="s">
        <v>21</v>
      </c>
      <c r="E30" s="34">
        <v>0</v>
      </c>
      <c r="F30" s="34">
        <v>0</v>
      </c>
      <c r="G30" s="34">
        <v>64.33</v>
      </c>
      <c r="H30" s="34">
        <v>0</v>
      </c>
      <c r="I30" s="34">
        <v>0</v>
      </c>
      <c r="J30" s="34"/>
      <c r="K30" s="34"/>
      <c r="L30" s="34"/>
      <c r="M30" s="34"/>
      <c r="N30" s="34"/>
      <c r="O30" s="34"/>
      <c r="P30" s="34"/>
      <c r="Q30" s="36">
        <f>E30+F30+G30+H30+I30+J30+K30+L30+M30+N30+O30+P30</f>
        <v>64.33</v>
      </c>
      <c r="R30" s="36">
        <f>Q30</f>
        <v>64.33</v>
      </c>
      <c r="T30" s="101">
        <f>R30/5</f>
        <v>12.866</v>
      </c>
    </row>
    <row r="31" spans="1:20" ht="6" customHeight="1" x14ac:dyDescent="0.25">
      <c r="A31" s="49"/>
      <c r="B31" s="50"/>
      <c r="C31" s="51"/>
      <c r="D31" s="52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T31" s="101"/>
    </row>
    <row r="32" spans="1:20" ht="15" customHeight="1" x14ac:dyDescent="0.25">
      <c r="A32" s="31" t="s">
        <v>70</v>
      </c>
      <c r="B32" s="32" t="s">
        <v>72</v>
      </c>
      <c r="C32" s="41">
        <v>499918522</v>
      </c>
      <c r="D32" s="33" t="s">
        <v>21</v>
      </c>
      <c r="E32" s="34">
        <v>98828.79</v>
      </c>
      <c r="F32" s="34">
        <v>67728.83</v>
      </c>
      <c r="G32" s="34">
        <v>126361.84</v>
      </c>
      <c r="H32" s="34">
        <v>81271.87</v>
      </c>
      <c r="I32" s="34">
        <v>55400.02</v>
      </c>
      <c r="J32" s="34"/>
      <c r="K32" s="34"/>
      <c r="L32" s="34"/>
      <c r="M32" s="34"/>
      <c r="N32" s="34"/>
      <c r="O32" s="34"/>
      <c r="P32" s="34"/>
      <c r="Q32" s="36">
        <f>E32+F32+G32+H32+I32+J32+K32+L32+M32+N32+O32+P32</f>
        <v>429591.35</v>
      </c>
      <c r="R32" s="36">
        <f>Q32</f>
        <v>429591.35</v>
      </c>
      <c r="T32" s="101">
        <f>R32/5</f>
        <v>85918.26999999999</v>
      </c>
    </row>
    <row r="33" spans="1:20" ht="6" customHeight="1" x14ac:dyDescent="0.25">
      <c r="A33" s="49"/>
      <c r="B33" s="50" t="s">
        <v>30</v>
      </c>
      <c r="C33" s="51"/>
      <c r="D33" s="52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T33" s="101"/>
    </row>
    <row r="34" spans="1:20" ht="15" customHeight="1" x14ac:dyDescent="0.25">
      <c r="A34" s="31" t="s">
        <v>70</v>
      </c>
      <c r="B34" s="32" t="s">
        <v>72</v>
      </c>
      <c r="C34" s="41">
        <v>499918524</v>
      </c>
      <c r="D34" s="33" t="s">
        <v>21</v>
      </c>
      <c r="E34" s="34">
        <v>2968331.54</v>
      </c>
      <c r="F34" s="34">
        <v>35861807.649999999</v>
      </c>
      <c r="G34" s="34">
        <v>8945485.8699999992</v>
      </c>
      <c r="H34" s="34">
        <v>9349715.5600000005</v>
      </c>
      <c r="I34" s="34">
        <v>16209687.630000001</v>
      </c>
      <c r="J34" s="34"/>
      <c r="K34" s="34"/>
      <c r="L34" s="34"/>
      <c r="M34" s="34"/>
      <c r="N34" s="34"/>
      <c r="O34" s="34"/>
      <c r="P34" s="34"/>
      <c r="Q34" s="36">
        <f>E34+F34+G34+H34+I34+J34+K34+L34+M34+N34+O34+P34</f>
        <v>73335028.25</v>
      </c>
      <c r="R34" s="36">
        <f>Q34</f>
        <v>73335028.25</v>
      </c>
      <c r="T34" s="101">
        <f>R34/5</f>
        <v>14667005.65</v>
      </c>
    </row>
    <row r="35" spans="1:20" s="2" customFormat="1" ht="6" customHeight="1" x14ac:dyDescent="0.25">
      <c r="A35" s="49"/>
      <c r="B35" s="50"/>
      <c r="C35" s="51"/>
      <c r="D35" s="52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4"/>
      <c r="R35" s="94"/>
      <c r="T35" s="101"/>
    </row>
    <row r="36" spans="1:20" ht="15" customHeight="1" x14ac:dyDescent="0.25">
      <c r="A36" s="31" t="s">
        <v>70</v>
      </c>
      <c r="B36" s="32" t="s">
        <v>72</v>
      </c>
      <c r="C36" s="41">
        <v>499918535</v>
      </c>
      <c r="D36" s="33" t="s">
        <v>21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/>
      <c r="K36" s="34"/>
      <c r="L36" s="34"/>
      <c r="M36" s="34"/>
      <c r="N36" s="34"/>
      <c r="O36" s="34"/>
      <c r="P36" s="34"/>
      <c r="Q36" s="36">
        <f>E36+F36+G36+H36+I36+J36+K36+L36+M36+N36+O36+P36</f>
        <v>0</v>
      </c>
      <c r="R36" s="36">
        <f>Q36</f>
        <v>0</v>
      </c>
      <c r="T36" s="101">
        <f>R36/5</f>
        <v>0</v>
      </c>
    </row>
    <row r="37" spans="1:20" ht="6" customHeight="1" x14ac:dyDescent="0.25">
      <c r="A37" s="49"/>
      <c r="B37" s="50"/>
      <c r="C37" s="51"/>
      <c r="D37" s="52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T37" s="101"/>
    </row>
    <row r="38" spans="1:20" ht="14.25" customHeight="1" x14ac:dyDescent="0.25">
      <c r="A38" s="49" t="s">
        <v>70</v>
      </c>
      <c r="B38" s="32" t="s">
        <v>72</v>
      </c>
      <c r="C38" s="41">
        <v>499918540</v>
      </c>
      <c r="D38" s="33" t="s">
        <v>21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/>
      <c r="K38" s="34"/>
      <c r="L38" s="34"/>
      <c r="M38" s="34"/>
      <c r="N38" s="34"/>
      <c r="O38" s="34"/>
      <c r="P38" s="34"/>
      <c r="Q38" s="36">
        <f>E38+F38+G38+H38+I38+J38+K38+L38+M38+N38+O38+P38</f>
        <v>0</v>
      </c>
      <c r="R38" s="36">
        <f>Q38</f>
        <v>0</v>
      </c>
      <c r="T38" s="101">
        <f>R38/5</f>
        <v>0</v>
      </c>
    </row>
    <row r="39" spans="1:20" ht="6" customHeight="1" x14ac:dyDescent="0.25">
      <c r="A39" s="49"/>
      <c r="B39" s="50"/>
      <c r="C39" s="51"/>
      <c r="D39" s="52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T39" s="101"/>
    </row>
    <row r="40" spans="1:20" s="2" customFormat="1" ht="15" customHeight="1" x14ac:dyDescent="0.25">
      <c r="A40" s="31" t="s">
        <v>71</v>
      </c>
      <c r="B40" s="32" t="s">
        <v>54</v>
      </c>
      <c r="C40" s="41">
        <v>442411614</v>
      </c>
      <c r="D40" s="33" t="s">
        <v>21</v>
      </c>
      <c r="E40" s="34">
        <v>40593.300000000003</v>
      </c>
      <c r="F40" s="34">
        <v>26494.65</v>
      </c>
      <c r="G40" s="34">
        <v>63736.61</v>
      </c>
      <c r="H40" s="34">
        <v>29689.73</v>
      </c>
      <c r="I40" s="34">
        <v>30863.759999999998</v>
      </c>
      <c r="J40" s="34"/>
      <c r="K40" s="34"/>
      <c r="L40" s="34"/>
      <c r="M40" s="34"/>
      <c r="N40" s="34"/>
      <c r="O40" s="34"/>
      <c r="P40" s="34"/>
      <c r="Q40" s="36">
        <f>E40+F40+G40+H40+I40+J40+K40+L40+M40+N40+O40+P40</f>
        <v>191378.05000000002</v>
      </c>
      <c r="R40" s="36">
        <f>Q40</f>
        <v>191378.05000000002</v>
      </c>
      <c r="T40" s="101">
        <f>R40/5</f>
        <v>38275.61</v>
      </c>
    </row>
    <row r="41" spans="1:20" s="2" customFormat="1" ht="6" customHeight="1" x14ac:dyDescent="0.25">
      <c r="A41" s="49"/>
      <c r="B41" s="50"/>
      <c r="C41" s="51"/>
      <c r="D41" s="52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4"/>
      <c r="R41" s="94"/>
      <c r="T41" s="101"/>
    </row>
    <row r="42" spans="1:20" s="2" customFormat="1" ht="15" customHeight="1" x14ac:dyDescent="0.25">
      <c r="A42" s="31" t="s">
        <v>71</v>
      </c>
      <c r="B42" s="32" t="s">
        <v>54</v>
      </c>
      <c r="C42" s="41">
        <v>442411617</v>
      </c>
      <c r="D42" s="33" t="s">
        <v>21</v>
      </c>
      <c r="E42" s="34">
        <v>0</v>
      </c>
      <c r="F42" s="34">
        <v>0</v>
      </c>
      <c r="G42" s="34">
        <v>0</v>
      </c>
      <c r="H42" s="34">
        <v>0</v>
      </c>
      <c r="I42" s="34">
        <v>0</v>
      </c>
      <c r="J42" s="34"/>
      <c r="K42" s="34"/>
      <c r="L42" s="34"/>
      <c r="M42" s="34"/>
      <c r="N42" s="34"/>
      <c r="O42" s="34"/>
      <c r="P42" s="34"/>
      <c r="Q42" s="36">
        <f>E42+F42+G42+H42+I42+J42+K42+L42+M42+N42+O42+P42</f>
        <v>0</v>
      </c>
      <c r="R42" s="36">
        <f>Q42</f>
        <v>0</v>
      </c>
      <c r="T42" s="101">
        <f>R42/5</f>
        <v>0</v>
      </c>
    </row>
    <row r="43" spans="1:20" s="2" customFormat="1" ht="6" customHeight="1" x14ac:dyDescent="0.25">
      <c r="A43" s="49"/>
      <c r="B43" s="50"/>
      <c r="C43" s="51"/>
      <c r="D43" s="52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4"/>
      <c r="R43" s="94"/>
      <c r="T43" s="101"/>
    </row>
    <row r="44" spans="1:20" s="2" customFormat="1" ht="15" customHeight="1" x14ac:dyDescent="0.25">
      <c r="A44" s="31" t="s">
        <v>75</v>
      </c>
      <c r="B44" s="32" t="s">
        <v>79</v>
      </c>
      <c r="C44" s="41">
        <v>499910201</v>
      </c>
      <c r="D44" s="33" t="s">
        <v>76</v>
      </c>
      <c r="E44" s="34">
        <v>1940.34</v>
      </c>
      <c r="F44" s="34">
        <v>113680.16</v>
      </c>
      <c r="G44" s="34">
        <v>8280.99</v>
      </c>
      <c r="H44" s="34">
        <v>1301.52</v>
      </c>
      <c r="I44" s="34">
        <v>63307.29</v>
      </c>
      <c r="J44" s="34"/>
      <c r="K44" s="34"/>
      <c r="L44" s="34"/>
      <c r="M44" s="34"/>
      <c r="N44" s="34"/>
      <c r="O44" s="34"/>
      <c r="P44" s="34"/>
      <c r="Q44" s="36">
        <v>63307.29</v>
      </c>
      <c r="R44" s="36">
        <f>Q44</f>
        <v>63307.29</v>
      </c>
      <c r="T44" s="101">
        <f>R44/5</f>
        <v>12661.458000000001</v>
      </c>
    </row>
    <row r="45" spans="1:20" s="2" customFormat="1" ht="6" customHeight="1" x14ac:dyDescent="0.25">
      <c r="A45" s="49"/>
      <c r="B45" s="50"/>
      <c r="C45" s="51"/>
      <c r="D45" s="52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4"/>
      <c r="R45" s="22"/>
      <c r="T45" s="101"/>
    </row>
    <row r="46" spans="1:20" ht="14.1" customHeight="1" x14ac:dyDescent="0.25">
      <c r="A46" s="61"/>
      <c r="B46" s="62" t="s">
        <v>57</v>
      </c>
      <c r="C46" s="63"/>
      <c r="D46" s="64"/>
      <c r="E46" s="65" t="s">
        <v>5</v>
      </c>
      <c r="F46" s="65" t="s">
        <v>6</v>
      </c>
      <c r="G46" s="65" t="s">
        <v>7</v>
      </c>
      <c r="H46" s="65" t="s">
        <v>8</v>
      </c>
      <c r="I46" s="65" t="s">
        <v>9</v>
      </c>
      <c r="J46" s="65" t="s">
        <v>10</v>
      </c>
      <c r="K46" s="65" t="s">
        <v>11</v>
      </c>
      <c r="L46" s="65" t="s">
        <v>12</v>
      </c>
      <c r="M46" s="65" t="s">
        <v>13</v>
      </c>
      <c r="N46" s="65" t="s">
        <v>14</v>
      </c>
      <c r="O46" s="65" t="s">
        <v>15</v>
      </c>
      <c r="P46" s="65" t="s">
        <v>16</v>
      </c>
      <c r="Q46" s="66"/>
      <c r="R46" s="66"/>
      <c r="T46" s="101">
        <f>R46/5</f>
        <v>0</v>
      </c>
    </row>
    <row r="47" spans="1:20" ht="18.75" customHeight="1" x14ac:dyDescent="0.3">
      <c r="A47" s="67"/>
      <c r="B47" s="68" t="s">
        <v>31</v>
      </c>
      <c r="C47" s="69"/>
      <c r="D47" s="70"/>
      <c r="E47" s="71">
        <f>SUM(E10:E42)</f>
        <v>4761739.26</v>
      </c>
      <c r="F47" s="71">
        <f t="shared" ref="F47:P47" si="0">SUM(F10:F42)</f>
        <v>42874433.699999996</v>
      </c>
      <c r="G47" s="71">
        <f>SUM(G10:G42)</f>
        <v>11614975.379999999</v>
      </c>
      <c r="H47" s="71">
        <f t="shared" si="0"/>
        <v>11214815.360000001</v>
      </c>
      <c r="I47" s="71">
        <f>SUM(I10:I44)</f>
        <v>26536400.199999999</v>
      </c>
      <c r="J47" s="71">
        <f t="shared" si="0"/>
        <v>0</v>
      </c>
      <c r="K47" s="71">
        <f t="shared" si="0"/>
        <v>0</v>
      </c>
      <c r="L47" s="71">
        <f t="shared" si="0"/>
        <v>0</v>
      </c>
      <c r="M47" s="71">
        <f t="shared" si="0"/>
        <v>0</v>
      </c>
      <c r="N47" s="71">
        <f t="shared" si="0"/>
        <v>0</v>
      </c>
      <c r="O47" s="71">
        <f t="shared" si="0"/>
        <v>0</v>
      </c>
      <c r="P47" s="71">
        <f t="shared" si="0"/>
        <v>0</v>
      </c>
      <c r="Q47" s="72">
        <f>SUM(Q10:Q44)</f>
        <v>97002363.900000006</v>
      </c>
      <c r="R47" s="72">
        <f>SUM(R10:R44)</f>
        <v>90277593.960000008</v>
      </c>
      <c r="T47" s="101"/>
    </row>
    <row r="48" spans="1:20" s="4" customFormat="1" ht="27.75" customHeight="1" x14ac:dyDescent="0.2">
      <c r="A48" s="22"/>
      <c r="B48" s="9"/>
      <c r="C48" s="42"/>
      <c r="D48" s="15"/>
      <c r="E48" s="99">
        <f>SUM(E10:E22)</f>
        <v>81803.739999999991</v>
      </c>
      <c r="F48" s="99">
        <f>SUM(F10:F22)</f>
        <v>64019.21</v>
      </c>
      <c r="G48" s="99">
        <f>SUM(G10:G22)</f>
        <v>118678.74999999999</v>
      </c>
      <c r="H48" s="99">
        <f>SUM(H10:H22)</f>
        <v>132846.97</v>
      </c>
      <c r="I48" s="99">
        <f t="shared" ref="I48:P48" si="1">SUM(I10:I22)</f>
        <v>174318.98000000004</v>
      </c>
      <c r="J48" s="99">
        <f t="shared" si="1"/>
        <v>0</v>
      </c>
      <c r="K48" s="99">
        <f t="shared" si="1"/>
        <v>0</v>
      </c>
      <c r="L48" s="99">
        <f t="shared" si="1"/>
        <v>0</v>
      </c>
      <c r="M48" s="99">
        <f t="shared" si="1"/>
        <v>0</v>
      </c>
      <c r="N48" s="99">
        <f t="shared" si="1"/>
        <v>0</v>
      </c>
      <c r="O48" s="99">
        <f>SUM(O10:O22)</f>
        <v>0</v>
      </c>
      <c r="P48" s="99">
        <f t="shared" si="1"/>
        <v>0</v>
      </c>
      <c r="Q48" s="23"/>
      <c r="T48" s="101"/>
    </row>
    <row r="49" spans="1:20" s="4" customFormat="1" ht="22.5" hidden="1" customHeight="1" x14ac:dyDescent="0.2">
      <c r="B49" s="20" t="s">
        <v>46</v>
      </c>
      <c r="C49" s="43"/>
      <c r="D49" s="16"/>
      <c r="E49" s="21">
        <f t="shared" ref="E49:Q49" si="2">E47-SUM(E28:E45)</f>
        <v>1652045.29</v>
      </c>
      <c r="F49" s="21">
        <f t="shared" si="2"/>
        <v>6804722.4100000039</v>
      </c>
      <c r="G49" s="21">
        <f t="shared" si="2"/>
        <v>2471000.7100000009</v>
      </c>
      <c r="H49" s="21">
        <f t="shared" si="2"/>
        <v>1752836.6800000016</v>
      </c>
      <c r="I49" s="21">
        <f t="shared" si="2"/>
        <v>10177141.5</v>
      </c>
      <c r="J49" s="21">
        <f t="shared" si="2"/>
        <v>0</v>
      </c>
      <c r="K49" s="21">
        <f t="shared" si="2"/>
        <v>0</v>
      </c>
      <c r="L49" s="21">
        <f t="shared" si="2"/>
        <v>0</v>
      </c>
      <c r="M49" s="21">
        <f t="shared" si="2"/>
        <v>0</v>
      </c>
      <c r="N49" s="21">
        <f t="shared" si="2"/>
        <v>0</v>
      </c>
      <c r="O49" s="21">
        <f t="shared" si="2"/>
        <v>0</v>
      </c>
      <c r="P49" s="21">
        <f t="shared" si="2"/>
        <v>0</v>
      </c>
      <c r="Q49" s="21">
        <f t="shared" si="2"/>
        <v>22982949.600000009</v>
      </c>
      <c r="T49" s="101">
        <f>R49/5</f>
        <v>0</v>
      </c>
    </row>
    <row r="50" spans="1:20" s="4" customFormat="1" ht="26.25" hidden="1" customHeight="1" x14ac:dyDescent="0.2">
      <c r="B50" s="5" t="s">
        <v>45</v>
      </c>
      <c r="C50" s="44"/>
      <c r="D50" s="17"/>
      <c r="E50" s="6" t="e">
        <f>E49-E24-E26-#REF!</f>
        <v>#REF!</v>
      </c>
      <c r="F50" s="6" t="e">
        <f>F49-F24-F26-#REF!</f>
        <v>#REF!</v>
      </c>
      <c r="G50" s="6" t="e">
        <f>G49-G24-G26-#REF!</f>
        <v>#REF!</v>
      </c>
      <c r="H50" s="6" t="e">
        <f>H49-H24-H26-#REF!</f>
        <v>#REF!</v>
      </c>
      <c r="I50" s="6" t="e">
        <f>I49-I24-I26-#REF!</f>
        <v>#REF!</v>
      </c>
      <c r="J50" s="6" t="e">
        <f>J49-J24-J26-#REF!</f>
        <v>#REF!</v>
      </c>
      <c r="K50" s="6" t="e">
        <f>K49-K24-K26-#REF!</f>
        <v>#REF!</v>
      </c>
      <c r="L50" s="6" t="e">
        <f>L49-L24-L26-#REF!</f>
        <v>#REF!</v>
      </c>
      <c r="M50" s="6" t="e">
        <f>M49-M24-M26-#REF!</f>
        <v>#REF!</v>
      </c>
      <c r="N50" s="6" t="e">
        <f>N49-N24-N26-#REF!</f>
        <v>#REF!</v>
      </c>
      <c r="O50" s="6" t="e">
        <f>O49-O24-O26-#REF!</f>
        <v>#REF!</v>
      </c>
      <c r="P50" s="6" t="e">
        <f>P49-P24-P26-#REF!</f>
        <v>#REF!</v>
      </c>
      <c r="Q50" s="6" t="e">
        <f>Q49-Q24-Q26-#REF!</f>
        <v>#REF!</v>
      </c>
      <c r="T50" s="101">
        <f>R50/5</f>
        <v>0</v>
      </c>
    </row>
    <row r="51" spans="1:20" s="3" customFormat="1" ht="20.100000000000001" customHeight="1" x14ac:dyDescent="0.35">
      <c r="A51" s="73" t="s">
        <v>47</v>
      </c>
      <c r="B51" s="74" t="s">
        <v>48</v>
      </c>
      <c r="C51" s="75"/>
      <c r="D51" s="76" t="s">
        <v>4</v>
      </c>
      <c r="E51" s="77" t="s">
        <v>5</v>
      </c>
      <c r="F51" s="77" t="s">
        <v>6</v>
      </c>
      <c r="G51" s="77" t="s">
        <v>7</v>
      </c>
      <c r="H51" s="77" t="s">
        <v>8</v>
      </c>
      <c r="I51" s="77" t="s">
        <v>9</v>
      </c>
      <c r="J51" s="77" t="s">
        <v>10</v>
      </c>
      <c r="K51" s="77" t="s">
        <v>11</v>
      </c>
      <c r="L51" s="77" t="s">
        <v>12</v>
      </c>
      <c r="M51" s="77" t="s">
        <v>13</v>
      </c>
      <c r="N51" s="77" t="s">
        <v>14</v>
      </c>
      <c r="O51" s="77" t="s">
        <v>15</v>
      </c>
      <c r="P51" s="77" t="s">
        <v>16</v>
      </c>
      <c r="Q51" s="77" t="s">
        <v>80</v>
      </c>
      <c r="R51" s="77" t="s">
        <v>81</v>
      </c>
      <c r="T51" s="101"/>
    </row>
    <row r="52" spans="1:20" s="2" customFormat="1" ht="15" customHeight="1" x14ac:dyDescent="0.2">
      <c r="A52" s="116" t="s">
        <v>42</v>
      </c>
      <c r="B52" s="115"/>
      <c r="C52" s="115"/>
      <c r="D52" s="115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T52" s="101"/>
    </row>
    <row r="53" spans="1:20" s="2" customFormat="1" ht="15" customHeight="1" x14ac:dyDescent="0.25">
      <c r="A53" s="31" t="s">
        <v>67</v>
      </c>
      <c r="B53" s="32" t="s">
        <v>24</v>
      </c>
      <c r="C53" s="41">
        <v>499510502</v>
      </c>
      <c r="D53" s="33" t="s">
        <v>21</v>
      </c>
      <c r="E53" s="34">
        <v>0</v>
      </c>
      <c r="F53" s="34">
        <v>0</v>
      </c>
      <c r="G53" s="34">
        <v>0</v>
      </c>
      <c r="H53" s="34">
        <v>0</v>
      </c>
      <c r="I53" s="34">
        <v>0</v>
      </c>
      <c r="J53" s="34"/>
      <c r="K53" s="34"/>
      <c r="L53" s="34"/>
      <c r="M53" s="34"/>
      <c r="N53" s="34"/>
      <c r="O53" s="34"/>
      <c r="P53" s="34"/>
      <c r="Q53" s="36">
        <f>E53+F53+G53+H53+I53+J53+K53+L53+M53+N53+O53+P53</f>
        <v>0</v>
      </c>
      <c r="R53" s="36">
        <f>Q53+Q132</f>
        <v>0</v>
      </c>
      <c r="T53" s="101">
        <f>R53/5</f>
        <v>0</v>
      </c>
    </row>
    <row r="54" spans="1:20" s="2" customFormat="1" ht="6" customHeight="1" x14ac:dyDescent="0.2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T54" s="101"/>
    </row>
    <row r="55" spans="1:20" s="2" customFormat="1" ht="14.25" customHeight="1" x14ac:dyDescent="0.25">
      <c r="A55" s="31" t="s">
        <v>68</v>
      </c>
      <c r="B55" s="32" t="s">
        <v>73</v>
      </c>
      <c r="C55" s="41">
        <v>499619901</v>
      </c>
      <c r="D55" s="33" t="s">
        <v>21</v>
      </c>
      <c r="E55" s="34">
        <v>0</v>
      </c>
      <c r="F55" s="34">
        <v>0</v>
      </c>
      <c r="G55" s="34">
        <v>878.01</v>
      </c>
      <c r="H55" s="34">
        <v>0</v>
      </c>
      <c r="I55" s="34">
        <v>1983.02</v>
      </c>
      <c r="J55" s="34"/>
      <c r="K55" s="34"/>
      <c r="L55" s="34"/>
      <c r="M55" s="34"/>
      <c r="N55" s="34"/>
      <c r="O55" s="34"/>
      <c r="P55" s="34"/>
      <c r="Q55" s="36">
        <f>E55+F55+G55+H55+I55+J55+K55+L55+M55+N55+O55+P55</f>
        <v>2861.0299999999997</v>
      </c>
      <c r="R55" s="36">
        <f>Q55</f>
        <v>2861.0299999999997</v>
      </c>
      <c r="T55" s="101">
        <f>R55/5</f>
        <v>572.2059999999999</v>
      </c>
    </row>
    <row r="56" spans="1:20" s="2" customFormat="1" ht="6" customHeight="1" x14ac:dyDescent="0.2">
      <c r="A56" s="98"/>
      <c r="B56" s="98"/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T56" s="101"/>
    </row>
    <row r="57" spans="1:20" s="2" customFormat="1" ht="15" customHeight="1" x14ac:dyDescent="0.25">
      <c r="A57" s="31" t="s">
        <v>68</v>
      </c>
      <c r="B57" s="32" t="s">
        <v>73</v>
      </c>
      <c r="C57" s="41">
        <v>499619901</v>
      </c>
      <c r="D57" s="33" t="s">
        <v>17</v>
      </c>
      <c r="E57" s="34">
        <v>0</v>
      </c>
      <c r="F57" s="34">
        <v>1397.15</v>
      </c>
      <c r="G57" s="34">
        <v>14783.41</v>
      </c>
      <c r="H57" s="34">
        <v>28498.92</v>
      </c>
      <c r="I57" s="34">
        <v>6061.3</v>
      </c>
      <c r="J57" s="34"/>
      <c r="K57" s="34"/>
      <c r="L57" s="34"/>
      <c r="M57" s="34"/>
      <c r="N57" s="34"/>
      <c r="O57" s="34"/>
      <c r="P57" s="34"/>
      <c r="Q57" s="36">
        <f>E57+F57+G57+H57+I57+J57+K57+L57+M57+N57+O57+P57</f>
        <v>50740.78</v>
      </c>
      <c r="R57" s="36">
        <f>Q57</f>
        <v>50740.78</v>
      </c>
      <c r="T57" s="101">
        <f>R57/5</f>
        <v>10148.155999999999</v>
      </c>
    </row>
    <row r="58" spans="1:20" s="2" customFormat="1" ht="6" customHeight="1" x14ac:dyDescent="0.2">
      <c r="A58" s="97"/>
      <c r="B58" s="97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T58" s="101"/>
    </row>
    <row r="59" spans="1:20" s="2" customFormat="1" ht="15" customHeight="1" x14ac:dyDescent="0.25">
      <c r="A59" s="103" t="s">
        <v>67</v>
      </c>
      <c r="B59" s="104" t="s">
        <v>82</v>
      </c>
      <c r="C59" s="105">
        <v>499610502</v>
      </c>
      <c r="D59" s="106" t="s">
        <v>21</v>
      </c>
      <c r="E59" s="107">
        <v>1006.41</v>
      </c>
      <c r="F59" s="107">
        <v>0</v>
      </c>
      <c r="G59" s="107">
        <v>0</v>
      </c>
      <c r="H59" s="107">
        <v>0</v>
      </c>
      <c r="I59" s="107">
        <v>0</v>
      </c>
      <c r="J59" s="107"/>
      <c r="K59" s="107"/>
      <c r="L59" s="107"/>
      <c r="M59" s="107"/>
      <c r="N59" s="107"/>
      <c r="O59" s="107"/>
      <c r="P59" s="107"/>
      <c r="Q59" s="108">
        <f>E59+F59+G59+H59+I59+J59+K59+L59+M59+N59+O59+P59</f>
        <v>1006.41</v>
      </c>
      <c r="R59" s="108">
        <f>Q59</f>
        <v>1006.41</v>
      </c>
      <c r="T59" s="101">
        <f>R59/5</f>
        <v>201.28199999999998</v>
      </c>
    </row>
    <row r="60" spans="1:20" s="2" customFormat="1" ht="6" customHeight="1" x14ac:dyDescent="0.2">
      <c r="A60" s="102"/>
      <c r="B60" s="102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T60" s="101"/>
    </row>
    <row r="61" spans="1:20" s="2" customFormat="1" ht="15" customHeight="1" x14ac:dyDescent="0.25">
      <c r="A61" s="103" t="s">
        <v>67</v>
      </c>
      <c r="B61" s="104" t="s">
        <v>33</v>
      </c>
      <c r="C61" s="105">
        <v>499610504</v>
      </c>
      <c r="D61" s="106" t="s">
        <v>21</v>
      </c>
      <c r="E61" s="107">
        <v>0</v>
      </c>
      <c r="F61" s="107">
        <v>0</v>
      </c>
      <c r="G61" s="107">
        <v>0</v>
      </c>
      <c r="H61" s="107">
        <v>0</v>
      </c>
      <c r="I61" s="107">
        <v>0</v>
      </c>
      <c r="J61" s="107"/>
      <c r="K61" s="107"/>
      <c r="L61" s="107"/>
      <c r="M61" s="107"/>
      <c r="N61" s="107"/>
      <c r="O61" s="107"/>
      <c r="P61" s="107"/>
      <c r="Q61" s="108">
        <f>E61+F61+G61+H61+I61+J61+K61+L61+M61+N61+O61+P61</f>
        <v>0</v>
      </c>
      <c r="R61" s="108">
        <f>Q61</f>
        <v>0</v>
      </c>
      <c r="T61" s="101">
        <f>R61/5</f>
        <v>0</v>
      </c>
    </row>
    <row r="62" spans="1:20" s="2" customFormat="1" ht="6" customHeight="1" x14ac:dyDescent="0.2">
      <c r="A62" s="48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T62" s="101"/>
    </row>
    <row r="63" spans="1:20" s="2" customFormat="1" ht="15" customHeight="1" x14ac:dyDescent="0.25">
      <c r="A63" s="103" t="s">
        <v>67</v>
      </c>
      <c r="B63" s="104" t="s">
        <v>36</v>
      </c>
      <c r="C63" s="105">
        <v>499610505</v>
      </c>
      <c r="D63" s="106" t="s">
        <v>21</v>
      </c>
      <c r="E63" s="107">
        <v>58749.39</v>
      </c>
      <c r="F63" s="107">
        <v>35717.480000000003</v>
      </c>
      <c r="G63" s="107">
        <v>21972.98</v>
      </c>
      <c r="H63" s="107">
        <v>65233.89</v>
      </c>
      <c r="I63" s="107">
        <v>64948.25</v>
      </c>
      <c r="J63" s="107"/>
      <c r="K63" s="107"/>
      <c r="L63" s="107"/>
      <c r="M63" s="107"/>
      <c r="N63" s="107"/>
      <c r="O63" s="107"/>
      <c r="P63" s="107"/>
      <c r="Q63" s="108">
        <f>E63+F63+G63+H63+I63+J63+K63+L63+M63+N63+O63+P63</f>
        <v>246621.99</v>
      </c>
      <c r="R63" s="108">
        <f>Q63</f>
        <v>246621.99</v>
      </c>
      <c r="T63" s="101">
        <f>R63/5</f>
        <v>49324.398000000001</v>
      </c>
    </row>
    <row r="64" spans="1:20" s="2" customFormat="1" ht="6" customHeight="1" x14ac:dyDescent="0.2">
      <c r="A64" s="48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T64" s="101"/>
    </row>
    <row r="65" spans="1:20" s="2" customFormat="1" ht="15" customHeight="1" x14ac:dyDescent="0.25">
      <c r="A65" s="103" t="s">
        <v>67</v>
      </c>
      <c r="B65" s="104" t="s">
        <v>37</v>
      </c>
      <c r="C65" s="105">
        <v>499610509</v>
      </c>
      <c r="D65" s="106" t="s">
        <v>21</v>
      </c>
      <c r="E65" s="107">
        <v>10362.780000000001</v>
      </c>
      <c r="F65" s="107">
        <v>5900.55</v>
      </c>
      <c r="G65" s="107">
        <v>10706.45</v>
      </c>
      <c r="H65" s="107">
        <v>11105.57</v>
      </c>
      <c r="I65" s="107">
        <v>11124.07</v>
      </c>
      <c r="J65" s="107"/>
      <c r="K65" s="107"/>
      <c r="L65" s="107"/>
      <c r="M65" s="107"/>
      <c r="N65" s="107"/>
      <c r="O65" s="107"/>
      <c r="P65" s="107"/>
      <c r="Q65" s="108">
        <f>E65+F65+G65+H65+I65+J65+K65+L65+M65+N65+O65+P65</f>
        <v>49199.420000000006</v>
      </c>
      <c r="R65" s="108">
        <f>Q65</f>
        <v>49199.420000000006</v>
      </c>
      <c r="T65" s="101">
        <f>R65/5</f>
        <v>9839.8840000000018</v>
      </c>
    </row>
    <row r="66" spans="1:20" s="2" customFormat="1" ht="6" customHeight="1" x14ac:dyDescent="0.2">
      <c r="A66" s="48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T66" s="101"/>
    </row>
    <row r="67" spans="1:20" s="2" customFormat="1" ht="15" customHeight="1" x14ac:dyDescent="0.25">
      <c r="A67" s="31" t="s">
        <v>67</v>
      </c>
      <c r="B67" s="32" t="s">
        <v>24</v>
      </c>
      <c r="C67" s="41">
        <v>499510502</v>
      </c>
      <c r="D67" s="33" t="s">
        <v>17</v>
      </c>
      <c r="E67" s="34">
        <v>139.9</v>
      </c>
      <c r="F67" s="34">
        <v>0</v>
      </c>
      <c r="G67" s="34">
        <v>0</v>
      </c>
      <c r="H67" s="34">
        <v>0</v>
      </c>
      <c r="I67" s="34">
        <v>0</v>
      </c>
      <c r="J67" s="34"/>
      <c r="K67" s="34"/>
      <c r="L67" s="34"/>
      <c r="M67" s="34"/>
      <c r="N67" s="34"/>
      <c r="O67" s="34"/>
      <c r="P67" s="34"/>
      <c r="Q67" s="36">
        <f>E67+F67+G67+H67+I67+J67+K67+L67+M67+N67+O67+P67</f>
        <v>139.9</v>
      </c>
      <c r="R67" s="36">
        <f>Q67+Q97</f>
        <v>139.9</v>
      </c>
      <c r="T67" s="101">
        <f>R67/5</f>
        <v>27.98</v>
      </c>
    </row>
    <row r="68" spans="1:20" s="2" customFormat="1" ht="6" customHeight="1" x14ac:dyDescent="0.2">
      <c r="A68" s="48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T68" s="101"/>
    </row>
    <row r="69" spans="1:20" s="2" customFormat="1" ht="15" customHeight="1" x14ac:dyDescent="0.25">
      <c r="A69" s="31" t="s">
        <v>67</v>
      </c>
      <c r="B69" s="32" t="s">
        <v>32</v>
      </c>
      <c r="C69" s="41">
        <v>499610504</v>
      </c>
      <c r="D69" s="33" t="s">
        <v>17</v>
      </c>
      <c r="E69" s="37">
        <v>0</v>
      </c>
      <c r="F69" s="37">
        <v>0</v>
      </c>
      <c r="G69" s="37">
        <v>0</v>
      </c>
      <c r="H69" s="37">
        <v>0</v>
      </c>
      <c r="I69" s="37">
        <v>0</v>
      </c>
      <c r="J69" s="37"/>
      <c r="K69" s="37"/>
      <c r="L69" s="37"/>
      <c r="M69" s="37"/>
      <c r="N69" s="37"/>
      <c r="O69" s="37"/>
      <c r="P69" s="37"/>
      <c r="Q69" s="38">
        <f>E69+F69+G69+H69+I69+J69+K69+L69+M69+N69+O69+P69</f>
        <v>0</v>
      </c>
      <c r="R69" s="38">
        <v>0</v>
      </c>
      <c r="T69" s="101">
        <f>R69/5</f>
        <v>0</v>
      </c>
    </row>
    <row r="70" spans="1:20" s="2" customFormat="1" ht="6" customHeight="1" x14ac:dyDescent="0.2">
      <c r="A70" s="48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T70" s="101"/>
    </row>
    <row r="71" spans="1:20" s="2" customFormat="1" ht="15" customHeight="1" x14ac:dyDescent="0.25">
      <c r="A71" s="31" t="s">
        <v>67</v>
      </c>
      <c r="B71" s="32" t="s">
        <v>35</v>
      </c>
      <c r="C71" s="33">
        <v>499610505</v>
      </c>
      <c r="D71" s="33" t="s">
        <v>17</v>
      </c>
      <c r="E71" s="37">
        <v>7463.63</v>
      </c>
      <c r="F71" s="37">
        <v>32486.61</v>
      </c>
      <c r="G71" s="37">
        <v>8943.34</v>
      </c>
      <c r="H71" s="37">
        <v>1089.53</v>
      </c>
      <c r="I71" s="37">
        <v>789.16</v>
      </c>
      <c r="J71" s="37"/>
      <c r="K71" s="37"/>
      <c r="L71" s="37"/>
      <c r="M71" s="37"/>
      <c r="N71" s="37"/>
      <c r="O71" s="37"/>
      <c r="P71" s="37"/>
      <c r="Q71" s="38">
        <f>E71+F71+G71+H71+I71+J71+K71+L71+M71+N71+O71+P71</f>
        <v>50772.270000000004</v>
      </c>
      <c r="R71" s="38">
        <f>Q71+Q101</f>
        <v>50772.270000000004</v>
      </c>
      <c r="T71" s="101">
        <f>R71/5</f>
        <v>10154.454000000002</v>
      </c>
    </row>
    <row r="72" spans="1:20" s="2" customFormat="1" ht="6" customHeight="1" x14ac:dyDescent="0.2">
      <c r="A72" s="48"/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T72" s="101"/>
    </row>
    <row r="73" spans="1:20" s="2" customFormat="1" ht="15" customHeight="1" x14ac:dyDescent="0.25">
      <c r="A73" s="31" t="s">
        <v>67</v>
      </c>
      <c r="B73" s="32" t="s">
        <v>37</v>
      </c>
      <c r="C73" s="41">
        <v>499610509</v>
      </c>
      <c r="D73" s="33" t="s">
        <v>17</v>
      </c>
      <c r="E73" s="37">
        <v>586.5</v>
      </c>
      <c r="F73" s="37">
        <v>4648.76</v>
      </c>
      <c r="G73" s="37">
        <v>38614.39</v>
      </c>
      <c r="H73" s="37">
        <v>488.84</v>
      </c>
      <c r="I73" s="37">
        <v>0</v>
      </c>
      <c r="J73" s="37"/>
      <c r="K73" s="37"/>
      <c r="L73" s="37"/>
      <c r="M73" s="37"/>
      <c r="N73" s="37"/>
      <c r="O73" s="37"/>
      <c r="P73" s="37"/>
      <c r="Q73" s="38">
        <f>E73+F73+G73+H73+I73+J73+K73+L73+M73+N73+O73+P73</f>
        <v>44338.49</v>
      </c>
      <c r="R73" s="38">
        <f>Q73</f>
        <v>44338.49</v>
      </c>
      <c r="T73" s="101">
        <f>R73/5</f>
        <v>8867.6980000000003</v>
      </c>
    </row>
    <row r="74" spans="1:20" s="2" customFormat="1" ht="6" customHeight="1" x14ac:dyDescent="0.2">
      <c r="A74" s="48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T74" s="101"/>
    </row>
    <row r="75" spans="1:20" s="2" customFormat="1" ht="15" customHeight="1" x14ac:dyDescent="0.25">
      <c r="A75" s="103" t="s">
        <v>67</v>
      </c>
      <c r="B75" s="104" t="s">
        <v>33</v>
      </c>
      <c r="C75" s="105">
        <v>499610504</v>
      </c>
      <c r="D75" s="106" t="s">
        <v>19</v>
      </c>
      <c r="E75" s="107">
        <v>0</v>
      </c>
      <c r="F75" s="107">
        <v>0</v>
      </c>
      <c r="G75" s="107">
        <v>0</v>
      </c>
      <c r="H75" s="107">
        <v>0</v>
      </c>
      <c r="I75" s="107">
        <v>0</v>
      </c>
      <c r="J75" s="107"/>
      <c r="K75" s="107"/>
      <c r="L75" s="107"/>
      <c r="M75" s="107"/>
      <c r="N75" s="107"/>
      <c r="O75" s="107"/>
      <c r="P75" s="107"/>
      <c r="Q75" s="108">
        <f>E75+F75+G75+H75+I75+J75+K75+L75+M75+N75+O75+P75</f>
        <v>0</v>
      </c>
      <c r="R75" s="108">
        <f>Q75</f>
        <v>0</v>
      </c>
      <c r="T75" s="101">
        <f>R75/5</f>
        <v>0</v>
      </c>
    </row>
    <row r="76" spans="1:20" ht="6" customHeight="1" x14ac:dyDescent="0.25">
      <c r="A76" s="49"/>
      <c r="B76" s="50"/>
      <c r="C76" s="51"/>
      <c r="D76" s="52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4"/>
      <c r="R76" s="54"/>
      <c r="T76" s="101"/>
    </row>
    <row r="77" spans="1:20" ht="15" customHeight="1" x14ac:dyDescent="0.25">
      <c r="A77" s="103" t="s">
        <v>67</v>
      </c>
      <c r="B77" s="104" t="s">
        <v>36</v>
      </c>
      <c r="C77" s="105">
        <v>499610505</v>
      </c>
      <c r="D77" s="106" t="s">
        <v>19</v>
      </c>
      <c r="E77" s="107">
        <v>0</v>
      </c>
      <c r="F77" s="107">
        <v>0</v>
      </c>
      <c r="G77" s="107">
        <v>0</v>
      </c>
      <c r="H77" s="107">
        <v>0</v>
      </c>
      <c r="I77" s="107">
        <v>0</v>
      </c>
      <c r="J77" s="107"/>
      <c r="K77" s="107"/>
      <c r="L77" s="107"/>
      <c r="M77" s="107"/>
      <c r="N77" s="107"/>
      <c r="O77" s="107"/>
      <c r="P77" s="107"/>
      <c r="Q77" s="108">
        <f>E77+F77+G77+H77+I77+J77+K77+L77+M77+N77+O77+P77</f>
        <v>0</v>
      </c>
      <c r="R77" s="108">
        <f>Q77</f>
        <v>0</v>
      </c>
      <c r="T77" s="101">
        <f t="shared" ref="T77:T87" si="3">R77/5</f>
        <v>0</v>
      </c>
    </row>
    <row r="78" spans="1:20" ht="6" customHeight="1" x14ac:dyDescent="0.25">
      <c r="A78" s="49"/>
      <c r="B78" s="50"/>
      <c r="C78" s="51"/>
      <c r="D78" s="52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4"/>
      <c r="R78" s="54"/>
      <c r="T78" s="101"/>
    </row>
    <row r="79" spans="1:20" ht="15" customHeight="1" x14ac:dyDescent="0.25">
      <c r="A79" s="103" t="s">
        <v>67</v>
      </c>
      <c r="B79" s="104" t="s">
        <v>37</v>
      </c>
      <c r="C79" s="105">
        <v>499610509</v>
      </c>
      <c r="D79" s="106" t="s">
        <v>19</v>
      </c>
      <c r="E79" s="107">
        <v>0</v>
      </c>
      <c r="F79" s="107">
        <v>0</v>
      </c>
      <c r="G79" s="107">
        <v>0</v>
      </c>
      <c r="H79" s="107">
        <v>0</v>
      </c>
      <c r="I79" s="107">
        <v>0</v>
      </c>
      <c r="J79" s="107"/>
      <c r="K79" s="107"/>
      <c r="L79" s="107"/>
      <c r="M79" s="107"/>
      <c r="N79" s="107"/>
      <c r="O79" s="107"/>
      <c r="P79" s="107"/>
      <c r="Q79" s="108">
        <f>E79+F79+G79+H79+I79+J79+K79+L79+M79+N79+O79+P79</f>
        <v>0</v>
      </c>
      <c r="R79" s="108">
        <f>Q79</f>
        <v>0</v>
      </c>
      <c r="T79" s="101">
        <f t="shared" si="3"/>
        <v>0</v>
      </c>
    </row>
    <row r="80" spans="1:20" ht="6" customHeight="1" x14ac:dyDescent="0.25">
      <c r="A80" s="49"/>
      <c r="B80" s="50"/>
      <c r="C80" s="51"/>
      <c r="D80" s="52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4"/>
      <c r="R80" s="54"/>
      <c r="T80" s="101"/>
    </row>
    <row r="81" spans="1:20" ht="15" customHeight="1" x14ac:dyDescent="0.25">
      <c r="A81" s="31" t="s">
        <v>67</v>
      </c>
      <c r="B81" s="32" t="s">
        <v>33</v>
      </c>
      <c r="C81" s="41">
        <v>499610504</v>
      </c>
      <c r="D81" s="33" t="s">
        <v>77</v>
      </c>
      <c r="E81" s="37">
        <v>0</v>
      </c>
      <c r="F81" s="37">
        <v>0</v>
      </c>
      <c r="G81" s="37">
        <v>0</v>
      </c>
      <c r="H81" s="37">
        <v>0</v>
      </c>
      <c r="I81" s="37">
        <v>0</v>
      </c>
      <c r="J81" s="37"/>
      <c r="K81" s="37"/>
      <c r="L81" s="37"/>
      <c r="M81" s="37"/>
      <c r="N81" s="37"/>
      <c r="O81" s="37"/>
      <c r="P81" s="37"/>
      <c r="Q81" s="38">
        <f>E81+F81+G81+H81+I81+J81+K81+L81+M81+N81+O81+P81</f>
        <v>0</v>
      </c>
      <c r="R81" s="38">
        <f>Q81</f>
        <v>0</v>
      </c>
      <c r="T81" s="101">
        <f t="shared" si="3"/>
        <v>0</v>
      </c>
    </row>
    <row r="82" spans="1:20" ht="6" customHeight="1" x14ac:dyDescent="0.25">
      <c r="A82" s="49"/>
      <c r="B82" s="50"/>
      <c r="C82" s="51"/>
      <c r="D82" s="52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4"/>
      <c r="R82" s="54"/>
      <c r="T82" s="101"/>
    </row>
    <row r="83" spans="1:20" ht="15" customHeight="1" x14ac:dyDescent="0.25">
      <c r="A83" s="31" t="s">
        <v>67</v>
      </c>
      <c r="B83" s="32" t="s">
        <v>36</v>
      </c>
      <c r="C83" s="41">
        <v>499610505</v>
      </c>
      <c r="D83" s="33" t="s">
        <v>77</v>
      </c>
      <c r="E83" s="37">
        <v>0</v>
      </c>
      <c r="F83" s="37">
        <v>0</v>
      </c>
      <c r="G83" s="37">
        <v>0</v>
      </c>
      <c r="H83" s="37">
        <v>0</v>
      </c>
      <c r="I83" s="37">
        <v>0</v>
      </c>
      <c r="J83" s="37"/>
      <c r="K83" s="37"/>
      <c r="L83" s="37"/>
      <c r="M83" s="37"/>
      <c r="N83" s="37"/>
      <c r="O83" s="37"/>
      <c r="P83" s="37"/>
      <c r="Q83" s="38">
        <f>E83+F83+G83+H83+I83+J83+K83+L83+M83+N83+O83+P83</f>
        <v>0</v>
      </c>
      <c r="R83" s="38">
        <f>Q83</f>
        <v>0</v>
      </c>
      <c r="T83" s="101">
        <f t="shared" si="3"/>
        <v>0</v>
      </c>
    </row>
    <row r="84" spans="1:20" ht="6" customHeight="1" x14ac:dyDescent="0.25">
      <c r="A84" s="49"/>
      <c r="B84" s="50"/>
      <c r="C84" s="51"/>
      <c r="D84" s="52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4"/>
      <c r="R84" s="54"/>
      <c r="T84" s="101"/>
    </row>
    <row r="85" spans="1:20" ht="15" customHeight="1" x14ac:dyDescent="0.25">
      <c r="A85" s="31" t="s">
        <v>67</v>
      </c>
      <c r="B85" s="32" t="s">
        <v>37</v>
      </c>
      <c r="C85" s="41">
        <v>499610509</v>
      </c>
      <c r="D85" s="33" t="s">
        <v>77</v>
      </c>
      <c r="E85" s="37">
        <v>0</v>
      </c>
      <c r="F85" s="37">
        <v>0</v>
      </c>
      <c r="G85" s="37">
        <v>0</v>
      </c>
      <c r="H85" s="37">
        <v>0</v>
      </c>
      <c r="I85" s="37">
        <v>0</v>
      </c>
      <c r="J85" s="37"/>
      <c r="K85" s="37"/>
      <c r="L85" s="37"/>
      <c r="M85" s="37"/>
      <c r="N85" s="37"/>
      <c r="O85" s="37"/>
      <c r="P85" s="37"/>
      <c r="Q85" s="38">
        <f>E85+F85+G85+H85+I85+J85+K85+L85+M85+N85+O85+P85</f>
        <v>0</v>
      </c>
      <c r="R85" s="38">
        <f>Q85</f>
        <v>0</v>
      </c>
      <c r="T85" s="101">
        <f t="shared" si="3"/>
        <v>0</v>
      </c>
    </row>
    <row r="86" spans="1:20" s="2" customFormat="1" ht="6" customHeight="1" x14ac:dyDescent="0.25">
      <c r="A86" s="49"/>
      <c r="B86" s="50"/>
      <c r="C86" s="51"/>
      <c r="D86" s="52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22"/>
      <c r="T86" s="101"/>
    </row>
    <row r="87" spans="1:20" ht="14.1" customHeight="1" x14ac:dyDescent="0.25">
      <c r="A87" s="61"/>
      <c r="B87" s="62" t="s">
        <v>57</v>
      </c>
      <c r="C87" s="63"/>
      <c r="D87" s="78"/>
      <c r="E87" s="65" t="s">
        <v>5</v>
      </c>
      <c r="F87" s="65" t="s">
        <v>6</v>
      </c>
      <c r="G87" s="65" t="s">
        <v>7</v>
      </c>
      <c r="H87" s="65" t="s">
        <v>8</v>
      </c>
      <c r="I87" s="65" t="s">
        <v>9</v>
      </c>
      <c r="J87" s="65" t="s">
        <v>10</v>
      </c>
      <c r="K87" s="65" t="s">
        <v>11</v>
      </c>
      <c r="L87" s="65" t="s">
        <v>12</v>
      </c>
      <c r="M87" s="65" t="s">
        <v>13</v>
      </c>
      <c r="N87" s="65" t="s">
        <v>14</v>
      </c>
      <c r="O87" s="65" t="s">
        <v>15</v>
      </c>
      <c r="P87" s="65" t="s">
        <v>16</v>
      </c>
      <c r="Q87" s="65"/>
      <c r="R87" s="65"/>
      <c r="T87" s="101">
        <f t="shared" si="3"/>
        <v>0</v>
      </c>
    </row>
    <row r="88" spans="1:20" ht="20.25" customHeight="1" x14ac:dyDescent="0.3">
      <c r="A88" s="79"/>
      <c r="B88" s="68" t="s">
        <v>38</v>
      </c>
      <c r="C88" s="69"/>
      <c r="D88" s="80"/>
      <c r="E88" s="81">
        <f>SUM(E53:E85)</f>
        <v>78308.61</v>
      </c>
      <c r="F88" s="81">
        <f t="shared" ref="F88:R88" si="4">SUM(F53:F85)</f>
        <v>80150.55</v>
      </c>
      <c r="G88" s="81">
        <f t="shared" si="4"/>
        <v>95898.58</v>
      </c>
      <c r="H88" s="81">
        <f t="shared" si="4"/>
        <v>106416.75</v>
      </c>
      <c r="I88" s="81">
        <f t="shared" si="4"/>
        <v>84905.800000000017</v>
      </c>
      <c r="J88" s="81">
        <f t="shared" si="4"/>
        <v>0</v>
      </c>
      <c r="K88" s="81">
        <f t="shared" si="4"/>
        <v>0</v>
      </c>
      <c r="L88" s="81">
        <f t="shared" si="4"/>
        <v>0</v>
      </c>
      <c r="M88" s="81">
        <f t="shared" si="4"/>
        <v>0</v>
      </c>
      <c r="N88" s="81">
        <f t="shared" si="4"/>
        <v>0</v>
      </c>
      <c r="O88" s="81">
        <f>SUM(O53:O85)</f>
        <v>0</v>
      </c>
      <c r="P88" s="81">
        <f t="shared" si="4"/>
        <v>0</v>
      </c>
      <c r="Q88" s="72">
        <f t="shared" si="4"/>
        <v>445680.29</v>
      </c>
      <c r="R88" s="72">
        <f t="shared" si="4"/>
        <v>445680.29</v>
      </c>
      <c r="T88" s="101"/>
    </row>
    <row r="89" spans="1:20" ht="31.5" customHeight="1" x14ac:dyDescent="0.2">
      <c r="A89" s="10"/>
      <c r="B89" s="11"/>
      <c r="C89" s="18"/>
      <c r="D89" s="18"/>
      <c r="E89" s="100">
        <f>E47+E88</f>
        <v>4840047.87</v>
      </c>
      <c r="F89" s="100">
        <f t="shared" ref="F89:P89" si="5">F47+F88</f>
        <v>42954584.249999993</v>
      </c>
      <c r="G89" s="100">
        <f t="shared" si="5"/>
        <v>11710873.959999999</v>
      </c>
      <c r="H89" s="100">
        <f t="shared" si="5"/>
        <v>11321232.110000001</v>
      </c>
      <c r="I89" s="100">
        <f t="shared" si="5"/>
        <v>26621306</v>
      </c>
      <c r="J89" s="100">
        <f t="shared" si="5"/>
        <v>0</v>
      </c>
      <c r="K89" s="100">
        <f t="shared" si="5"/>
        <v>0</v>
      </c>
      <c r="L89" s="100">
        <f t="shared" si="5"/>
        <v>0</v>
      </c>
      <c r="M89" s="100">
        <f t="shared" si="5"/>
        <v>0</v>
      </c>
      <c r="N89" s="100">
        <f t="shared" si="5"/>
        <v>0</v>
      </c>
      <c r="O89" s="100">
        <f t="shared" si="5"/>
        <v>0</v>
      </c>
      <c r="P89" s="100">
        <f t="shared" si="5"/>
        <v>0</v>
      </c>
      <c r="Q89" s="12"/>
    </row>
    <row r="90" spans="1:20" ht="14.25" customHeight="1" x14ac:dyDescent="0.2">
      <c r="A90" s="10"/>
      <c r="B90" s="11"/>
      <c r="C90" s="18"/>
      <c r="D90" s="18"/>
      <c r="E90" s="12"/>
      <c r="F90" s="12"/>
      <c r="G90" s="12"/>
      <c r="H90" s="12"/>
      <c r="I90" s="24"/>
      <c r="J90" s="24"/>
      <c r="K90" s="12"/>
      <c r="L90" s="12"/>
      <c r="M90" s="12"/>
      <c r="N90" s="12"/>
      <c r="O90" s="12"/>
      <c r="P90" s="12"/>
      <c r="Q90" s="12"/>
    </row>
    <row r="91" spans="1:20" ht="20.100000000000001" customHeight="1" x14ac:dyDescent="0.35">
      <c r="A91" s="73" t="s">
        <v>47</v>
      </c>
      <c r="B91" s="74" t="s">
        <v>50</v>
      </c>
      <c r="C91" s="75"/>
      <c r="D91" s="76" t="s">
        <v>4</v>
      </c>
      <c r="E91" s="77" t="s">
        <v>5</v>
      </c>
      <c r="F91" s="77" t="s">
        <v>6</v>
      </c>
      <c r="G91" s="77" t="s">
        <v>7</v>
      </c>
      <c r="H91" s="77" t="s">
        <v>8</v>
      </c>
      <c r="I91" s="77" t="s">
        <v>9</v>
      </c>
      <c r="J91" s="77" t="s">
        <v>10</v>
      </c>
      <c r="K91" s="77" t="s">
        <v>11</v>
      </c>
      <c r="L91" s="77" t="s">
        <v>12</v>
      </c>
      <c r="M91" s="77" t="s">
        <v>13</v>
      </c>
      <c r="N91" s="77" t="s">
        <v>14</v>
      </c>
      <c r="O91" s="77" t="s">
        <v>15</v>
      </c>
      <c r="P91" s="77" t="s">
        <v>16</v>
      </c>
      <c r="Q91" s="77" t="s">
        <v>55</v>
      </c>
    </row>
    <row r="92" spans="1:20" s="2" customFormat="1" ht="15" customHeight="1" x14ac:dyDescent="0.2">
      <c r="A92" s="110" t="s">
        <v>52</v>
      </c>
      <c r="B92" s="111"/>
      <c r="C92" s="111"/>
      <c r="D92" s="111"/>
      <c r="E92" s="111"/>
      <c r="F92" s="111"/>
      <c r="G92" s="111"/>
      <c r="H92" s="111"/>
      <c r="I92" s="111"/>
      <c r="J92" s="111"/>
      <c r="K92" s="111"/>
      <c r="L92" s="111"/>
      <c r="M92" s="111"/>
      <c r="N92" s="111"/>
      <c r="O92" s="111"/>
      <c r="P92" s="111"/>
      <c r="Q92" s="112"/>
    </row>
    <row r="93" spans="1:20" ht="15" customHeight="1" x14ac:dyDescent="0.25">
      <c r="A93" s="31" t="s">
        <v>65</v>
      </c>
      <c r="B93" s="32" t="s">
        <v>22</v>
      </c>
      <c r="C93" s="41"/>
      <c r="D93" s="33" t="s">
        <v>17</v>
      </c>
      <c r="E93" s="37">
        <v>-8.73</v>
      </c>
      <c r="F93" s="37">
        <v>0</v>
      </c>
      <c r="G93" s="37">
        <v>-43.64</v>
      </c>
      <c r="H93" s="37">
        <v>-8.73</v>
      </c>
      <c r="I93" s="37">
        <v>-281.3</v>
      </c>
      <c r="J93" s="37"/>
      <c r="K93" s="37"/>
      <c r="L93" s="37"/>
      <c r="M93" s="37"/>
      <c r="N93" s="37"/>
      <c r="O93" s="37"/>
      <c r="P93" s="37"/>
      <c r="Q93" s="38">
        <f>E93+F93+G93+H93+I93+J93+K93+L93+M93+N93+O93+P93</f>
        <v>-342.40000000000003</v>
      </c>
    </row>
    <row r="94" spans="1:20" ht="6.75" customHeight="1" x14ac:dyDescent="0.25">
      <c r="A94" s="95"/>
      <c r="B94" s="95"/>
      <c r="C94" s="96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</row>
    <row r="95" spans="1:20" ht="15" customHeight="1" x14ac:dyDescent="0.25">
      <c r="A95" s="31" t="s">
        <v>66</v>
      </c>
      <c r="B95" s="32" t="s">
        <v>23</v>
      </c>
      <c r="C95" s="41"/>
      <c r="D95" s="33" t="s">
        <v>17</v>
      </c>
      <c r="E95" s="37">
        <v>0</v>
      </c>
      <c r="F95" s="37">
        <v>0</v>
      </c>
      <c r="G95" s="37">
        <v>0</v>
      </c>
      <c r="H95" s="37">
        <v>-902.43</v>
      </c>
      <c r="I95" s="37">
        <v>0</v>
      </c>
      <c r="J95" s="37"/>
      <c r="K95" s="37"/>
      <c r="L95" s="37"/>
      <c r="M95" s="37"/>
      <c r="N95" s="37"/>
      <c r="O95" s="37"/>
      <c r="P95" s="37"/>
      <c r="Q95" s="38">
        <f>SUM(E95:P95)</f>
        <v>-902.43</v>
      </c>
    </row>
    <row r="96" spans="1:20" ht="6.75" customHeight="1" x14ac:dyDescent="0.25">
      <c r="A96" s="49"/>
      <c r="B96" s="50"/>
      <c r="C96" s="51"/>
      <c r="D96" s="52"/>
      <c r="E96" s="95"/>
      <c r="F96" s="93"/>
      <c r="G96" s="93"/>
      <c r="H96" s="93"/>
      <c r="I96" s="93"/>
      <c r="J96" s="93"/>
      <c r="K96" s="93"/>
      <c r="L96" s="93"/>
      <c r="M96" s="93"/>
      <c r="N96" s="93"/>
      <c r="O96" s="93"/>
      <c r="P96" s="93"/>
      <c r="Q96" s="94"/>
    </row>
    <row r="97" spans="1:17" s="2" customFormat="1" ht="15" customHeight="1" x14ac:dyDescent="0.25">
      <c r="A97" s="31" t="s">
        <v>67</v>
      </c>
      <c r="B97" s="32" t="s">
        <v>78</v>
      </c>
      <c r="C97" s="41"/>
      <c r="D97" s="33" t="s">
        <v>17</v>
      </c>
      <c r="E97" s="37">
        <v>0</v>
      </c>
      <c r="F97" s="37">
        <v>0</v>
      </c>
      <c r="G97" s="37">
        <v>0</v>
      </c>
      <c r="H97" s="37">
        <v>0</v>
      </c>
      <c r="I97" s="37">
        <v>0</v>
      </c>
      <c r="J97" s="37"/>
      <c r="K97" s="37"/>
      <c r="L97" s="37"/>
      <c r="M97" s="37"/>
      <c r="N97" s="37"/>
      <c r="O97" s="37"/>
      <c r="P97" s="37"/>
      <c r="Q97" s="38">
        <f>E97+F97+G97+H97+I97+J97+K97+L97+M97+N97+O97+P97</f>
        <v>0</v>
      </c>
    </row>
    <row r="98" spans="1:17" ht="6.75" customHeight="1" x14ac:dyDescent="0.25">
      <c r="A98" s="49"/>
      <c r="B98" s="50"/>
      <c r="C98" s="51"/>
      <c r="D98" s="52"/>
      <c r="E98" s="95"/>
      <c r="F98" s="93"/>
      <c r="G98" s="93"/>
      <c r="H98" s="93"/>
      <c r="I98" s="93"/>
      <c r="J98" s="93"/>
      <c r="K98" s="93"/>
      <c r="L98" s="93"/>
      <c r="M98" s="93"/>
      <c r="N98" s="93"/>
      <c r="O98" s="93"/>
      <c r="P98" s="93"/>
      <c r="Q98" s="94"/>
    </row>
    <row r="99" spans="1:17" ht="15" customHeight="1" x14ac:dyDescent="0.25">
      <c r="A99" s="31" t="s">
        <v>67</v>
      </c>
      <c r="B99" s="32" t="s">
        <v>24</v>
      </c>
      <c r="C99" s="41"/>
      <c r="D99" s="33" t="s">
        <v>21</v>
      </c>
      <c r="E99" s="37">
        <v>0</v>
      </c>
      <c r="F99" s="37">
        <v>0</v>
      </c>
      <c r="G99" s="37">
        <v>0</v>
      </c>
      <c r="H99" s="37">
        <v>0</v>
      </c>
      <c r="I99" s="37">
        <v>0</v>
      </c>
      <c r="J99" s="37"/>
      <c r="K99" s="37"/>
      <c r="L99" s="37"/>
      <c r="M99" s="37"/>
      <c r="N99" s="37"/>
      <c r="O99" s="37"/>
      <c r="P99" s="37"/>
      <c r="Q99" s="38">
        <f>E99+F99+G99+H99+I99+J99+K99+L99+M99+N99+O99+P99</f>
        <v>0</v>
      </c>
    </row>
    <row r="100" spans="1:17" ht="6.75" customHeight="1" x14ac:dyDescent="0.25">
      <c r="A100" s="49"/>
      <c r="B100" s="50"/>
      <c r="C100" s="51"/>
      <c r="D100" s="52"/>
      <c r="E100" s="93"/>
      <c r="F100" s="93"/>
      <c r="G100" s="93"/>
      <c r="H100" s="93"/>
      <c r="I100" s="93"/>
      <c r="J100" s="93"/>
      <c r="K100" s="93"/>
      <c r="L100" s="93"/>
      <c r="M100" s="93"/>
      <c r="N100" s="93"/>
      <c r="O100" s="93"/>
      <c r="P100" s="93"/>
      <c r="Q100" s="94"/>
    </row>
    <row r="101" spans="1:17" ht="15" customHeight="1" x14ac:dyDescent="0.25">
      <c r="A101" s="31" t="s">
        <v>34</v>
      </c>
      <c r="B101" s="32" t="s">
        <v>35</v>
      </c>
      <c r="C101" s="41"/>
      <c r="D101" s="33" t="s">
        <v>17</v>
      </c>
      <c r="E101" s="37">
        <v>0</v>
      </c>
      <c r="F101" s="37">
        <v>0</v>
      </c>
      <c r="G101" s="37">
        <v>0</v>
      </c>
      <c r="H101" s="37">
        <v>0</v>
      </c>
      <c r="I101" s="37">
        <v>0</v>
      </c>
      <c r="J101" s="37"/>
      <c r="K101" s="37"/>
      <c r="L101" s="37"/>
      <c r="M101" s="37"/>
      <c r="N101" s="37"/>
      <c r="O101" s="37"/>
      <c r="P101" s="37"/>
      <c r="Q101" s="38">
        <f>E101+F101+G101+H101+I101+J101+K101+L101+M101+N101+O101+P101</f>
        <v>0</v>
      </c>
    </row>
    <row r="102" spans="1:17" ht="6.75" customHeight="1" x14ac:dyDescent="0.25">
      <c r="A102" s="95"/>
      <c r="B102" s="95"/>
      <c r="C102" s="96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</row>
    <row r="103" spans="1:17" ht="15" customHeight="1" x14ac:dyDescent="0.25">
      <c r="A103" s="31" t="s">
        <v>69</v>
      </c>
      <c r="B103" s="32" t="s">
        <v>26</v>
      </c>
      <c r="C103" s="41">
        <v>442419906</v>
      </c>
      <c r="D103" s="33" t="s">
        <v>17</v>
      </c>
      <c r="E103" s="37">
        <v>-470660.68</v>
      </c>
      <c r="F103" s="37">
        <v>-2056315.14</v>
      </c>
      <c r="G103" s="37">
        <v>-708181.01</v>
      </c>
      <c r="H103" s="37">
        <v>-486387.46</v>
      </c>
      <c r="I103" s="37">
        <v>-3000986.79</v>
      </c>
      <c r="J103" s="37"/>
      <c r="K103" s="37"/>
      <c r="L103" s="37"/>
      <c r="M103" s="37"/>
      <c r="N103" s="37"/>
      <c r="O103" s="37"/>
      <c r="P103" s="37"/>
      <c r="Q103" s="38">
        <f>E103+F103+G103+H103+I103+J103+K103+L103+M103+N103+O103+P103</f>
        <v>-6722531.0800000001</v>
      </c>
    </row>
    <row r="104" spans="1:17" ht="6.75" customHeight="1" x14ac:dyDescent="0.25">
      <c r="A104" s="49"/>
      <c r="B104" s="50"/>
      <c r="C104" s="51"/>
      <c r="D104" s="52"/>
      <c r="E104" s="53"/>
      <c r="F104" s="53"/>
      <c r="G104" s="53"/>
      <c r="H104" s="53"/>
      <c r="I104" s="95"/>
      <c r="J104" s="53"/>
      <c r="K104" s="53"/>
      <c r="L104" s="53"/>
      <c r="M104" s="53"/>
      <c r="N104" s="53"/>
      <c r="O104" s="53"/>
      <c r="P104" s="53"/>
      <c r="Q104" s="54"/>
    </row>
    <row r="105" spans="1:17" ht="15" customHeight="1" x14ac:dyDescent="0.25">
      <c r="A105" s="31" t="s">
        <v>25</v>
      </c>
      <c r="B105" s="32" t="s">
        <v>61</v>
      </c>
      <c r="C105" s="41"/>
      <c r="D105" s="33" t="s">
        <v>19</v>
      </c>
      <c r="E105" s="37">
        <v>-994.03</v>
      </c>
      <c r="F105" s="37">
        <v>0</v>
      </c>
      <c r="G105" s="37">
        <v>0</v>
      </c>
      <c r="H105" s="37">
        <v>0</v>
      </c>
      <c r="I105" s="37">
        <v>0</v>
      </c>
      <c r="J105" s="37"/>
      <c r="K105" s="37"/>
      <c r="L105" s="37"/>
      <c r="M105" s="37"/>
      <c r="N105" s="37"/>
      <c r="O105" s="37"/>
      <c r="P105" s="37"/>
      <c r="Q105" s="38">
        <f>E105+F105+G105+H105+I105+J105+K105+L105+M105+N105+O105+P105</f>
        <v>-994.03</v>
      </c>
    </row>
    <row r="106" spans="1:17" ht="6.75" customHeight="1" x14ac:dyDescent="0.25">
      <c r="A106" s="49"/>
      <c r="B106" s="50"/>
      <c r="C106" s="51"/>
      <c r="D106" s="52"/>
      <c r="E106" s="95"/>
      <c r="F106" s="95"/>
      <c r="G106" s="95"/>
      <c r="H106" s="95"/>
      <c r="I106" s="53"/>
      <c r="J106" s="53"/>
      <c r="K106" s="53"/>
      <c r="L106" s="53"/>
      <c r="M106" s="53"/>
      <c r="N106" s="53"/>
      <c r="O106" s="53"/>
      <c r="P106" s="53"/>
      <c r="Q106" s="54"/>
    </row>
    <row r="107" spans="1:17" ht="15" customHeight="1" x14ac:dyDescent="0.25">
      <c r="A107" s="31" t="s">
        <v>25</v>
      </c>
      <c r="B107" s="32" t="s">
        <v>62</v>
      </c>
      <c r="C107" s="41"/>
      <c r="D107" s="33" t="s">
        <v>19</v>
      </c>
      <c r="E107" s="37">
        <v>0</v>
      </c>
      <c r="F107" s="37">
        <v>0</v>
      </c>
      <c r="G107" s="37">
        <v>0</v>
      </c>
      <c r="H107" s="37">
        <v>0</v>
      </c>
      <c r="I107" s="37">
        <v>0</v>
      </c>
      <c r="J107" s="37"/>
      <c r="K107" s="37"/>
      <c r="L107" s="37"/>
      <c r="M107" s="37"/>
      <c r="N107" s="37"/>
      <c r="O107" s="37"/>
      <c r="P107" s="37"/>
      <c r="Q107" s="38">
        <f>E107+F107+G107+H107+I107+J107+K107+L107+M107+N107+O107+P107</f>
        <v>0</v>
      </c>
    </row>
    <row r="108" spans="1:17" ht="6.75" customHeight="1" x14ac:dyDescent="0.25">
      <c r="A108" s="49"/>
      <c r="B108" s="50"/>
      <c r="C108" s="51"/>
      <c r="D108" s="52"/>
      <c r="E108" s="95"/>
      <c r="F108" s="95"/>
      <c r="G108" s="95"/>
      <c r="H108" s="95"/>
      <c r="I108" s="53"/>
      <c r="J108" s="53"/>
      <c r="K108" s="53"/>
      <c r="L108" s="53"/>
      <c r="M108" s="53"/>
      <c r="N108" s="53"/>
      <c r="O108" s="53"/>
      <c r="P108" s="53"/>
      <c r="Q108" s="54"/>
    </row>
    <row r="109" spans="1:17" ht="15" customHeight="1" x14ac:dyDescent="0.25">
      <c r="A109" s="31" t="s">
        <v>29</v>
      </c>
      <c r="B109" s="32" t="s">
        <v>51</v>
      </c>
      <c r="C109" s="41"/>
      <c r="D109" s="33" t="s">
        <v>21</v>
      </c>
      <c r="E109" s="37">
        <v>0</v>
      </c>
      <c r="F109" s="37">
        <v>0</v>
      </c>
      <c r="G109" s="37">
        <v>0</v>
      </c>
      <c r="H109" s="37">
        <v>0</v>
      </c>
      <c r="I109" s="37">
        <v>0</v>
      </c>
      <c r="J109" s="37"/>
      <c r="K109" s="37"/>
      <c r="L109" s="37"/>
      <c r="M109" s="37"/>
      <c r="N109" s="37"/>
      <c r="O109" s="37"/>
      <c r="P109" s="37"/>
      <c r="Q109" s="38">
        <f>E109+F109+G109+H109+I109+J109+K109+L109+M109+N109+O109+P109</f>
        <v>0</v>
      </c>
    </row>
    <row r="110" spans="1:17" ht="6.75" customHeight="1" x14ac:dyDescent="0.25">
      <c r="A110" s="49"/>
      <c r="B110" s="50"/>
      <c r="C110" s="51"/>
      <c r="D110" s="52"/>
      <c r="E110" s="95"/>
      <c r="F110" s="95"/>
      <c r="G110" s="95"/>
      <c r="H110" s="95"/>
      <c r="I110" s="53"/>
      <c r="J110" s="53"/>
      <c r="K110" s="53"/>
      <c r="L110" s="53"/>
      <c r="M110" s="53"/>
      <c r="N110" s="53"/>
      <c r="O110" s="53"/>
      <c r="P110" s="53"/>
      <c r="Q110" s="54"/>
    </row>
    <row r="111" spans="1:17" ht="15" customHeight="1" x14ac:dyDescent="0.25">
      <c r="A111" s="31" t="s">
        <v>49</v>
      </c>
      <c r="B111" s="32" t="s">
        <v>51</v>
      </c>
      <c r="C111" s="41"/>
      <c r="D111" s="33" t="s">
        <v>21</v>
      </c>
      <c r="E111" s="37">
        <v>0</v>
      </c>
      <c r="F111" s="37">
        <v>0</v>
      </c>
      <c r="G111" s="37">
        <v>0</v>
      </c>
      <c r="H111" s="37">
        <v>0</v>
      </c>
      <c r="I111" s="37">
        <v>0</v>
      </c>
      <c r="J111" s="37"/>
      <c r="K111" s="37"/>
      <c r="L111" s="37"/>
      <c r="M111" s="37"/>
      <c r="N111" s="37"/>
      <c r="O111" s="37"/>
      <c r="P111" s="37"/>
      <c r="Q111" s="38">
        <f>E111+F111+G111+H111+I111+J111+K111+L111+M111+N111+O111+P111</f>
        <v>0</v>
      </c>
    </row>
    <row r="112" spans="1:17" s="2" customFormat="1" ht="6.75" customHeight="1" x14ac:dyDescent="0.25">
      <c r="A112" s="49"/>
      <c r="B112" s="50"/>
      <c r="C112" s="51"/>
      <c r="D112" s="52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</row>
    <row r="113" spans="1:18" ht="14.25" customHeight="1" x14ac:dyDescent="0.25">
      <c r="A113" s="61"/>
      <c r="B113" s="62" t="s">
        <v>57</v>
      </c>
      <c r="C113" s="63"/>
      <c r="D113" s="78"/>
      <c r="E113" s="65" t="s">
        <v>5</v>
      </c>
      <c r="F113" s="65" t="s">
        <v>6</v>
      </c>
      <c r="G113" s="65" t="s">
        <v>7</v>
      </c>
      <c r="H113" s="65" t="s">
        <v>8</v>
      </c>
      <c r="I113" s="65" t="s">
        <v>9</v>
      </c>
      <c r="J113" s="65" t="s">
        <v>10</v>
      </c>
      <c r="K113" s="65" t="s">
        <v>11</v>
      </c>
      <c r="L113" s="65" t="s">
        <v>12</v>
      </c>
      <c r="M113" s="65" t="s">
        <v>13</v>
      </c>
      <c r="N113" s="65" t="s">
        <v>14</v>
      </c>
      <c r="O113" s="65" t="s">
        <v>15</v>
      </c>
      <c r="P113" s="65" t="s">
        <v>16</v>
      </c>
      <c r="Q113" s="65"/>
    </row>
    <row r="114" spans="1:18" ht="20.25" customHeight="1" x14ac:dyDescent="0.3">
      <c r="A114" s="79"/>
      <c r="B114" s="68" t="s">
        <v>53</v>
      </c>
      <c r="C114" s="69"/>
      <c r="D114" s="80"/>
      <c r="E114" s="81">
        <f t="shared" ref="E114:P114" si="6">SUM(E93:E111)</f>
        <v>-471663.44</v>
      </c>
      <c r="F114" s="81">
        <f t="shared" si="6"/>
        <v>-2056315.14</v>
      </c>
      <c r="G114" s="81">
        <f t="shared" si="6"/>
        <v>-708224.65</v>
      </c>
      <c r="H114" s="81">
        <f t="shared" si="6"/>
        <v>-487298.62</v>
      </c>
      <c r="I114" s="81">
        <f>SUM(I93:I111)</f>
        <v>-3001268.09</v>
      </c>
      <c r="J114" s="81">
        <f>SUM(J93:J111)</f>
        <v>0</v>
      </c>
      <c r="K114" s="81">
        <f t="shared" si="6"/>
        <v>0</v>
      </c>
      <c r="L114" s="81">
        <f t="shared" si="6"/>
        <v>0</v>
      </c>
      <c r="M114" s="81">
        <f t="shared" si="6"/>
        <v>0</v>
      </c>
      <c r="N114" s="81">
        <f t="shared" si="6"/>
        <v>0</v>
      </c>
      <c r="O114" s="81">
        <f t="shared" si="6"/>
        <v>0</v>
      </c>
      <c r="P114" s="81">
        <f t="shared" si="6"/>
        <v>0</v>
      </c>
      <c r="Q114" s="82">
        <f>SUM(Q93:Q111)</f>
        <v>-6724769.9400000004</v>
      </c>
    </row>
    <row r="115" spans="1:18" s="2" customFormat="1" ht="8.25" customHeight="1" x14ac:dyDescent="0.25">
      <c r="A115" s="50"/>
      <c r="B115" s="89"/>
      <c r="C115" s="51"/>
      <c r="D115" s="51"/>
      <c r="E115" s="90"/>
      <c r="F115" s="90"/>
      <c r="G115" s="90"/>
      <c r="H115" s="90"/>
      <c r="I115" s="90"/>
      <c r="J115" s="90"/>
      <c r="K115" s="90"/>
      <c r="L115" s="90"/>
      <c r="M115" s="90"/>
      <c r="N115" s="90"/>
      <c r="O115" s="90"/>
      <c r="P115" s="90"/>
      <c r="Q115" s="90"/>
    </row>
    <row r="116" spans="1:18" ht="20.45" customHeight="1" x14ac:dyDescent="0.3">
      <c r="A116" s="83"/>
      <c r="B116" s="84" t="s">
        <v>39</v>
      </c>
      <c r="C116" s="85"/>
      <c r="D116" s="86"/>
      <c r="E116" s="87">
        <f>E47+E88+E114</f>
        <v>4368384.43</v>
      </c>
      <c r="F116" s="87">
        <f t="shared" ref="F116:P116" si="7">F47+F88+F114</f>
        <v>40898269.109999992</v>
      </c>
      <c r="G116" s="87">
        <f t="shared" si="7"/>
        <v>11002649.309999999</v>
      </c>
      <c r="H116" s="87">
        <f t="shared" si="7"/>
        <v>10833933.490000002</v>
      </c>
      <c r="I116" s="87">
        <f t="shared" si="7"/>
        <v>23620037.91</v>
      </c>
      <c r="J116" s="87">
        <f t="shared" si="7"/>
        <v>0</v>
      </c>
      <c r="K116" s="87">
        <f t="shared" si="7"/>
        <v>0</v>
      </c>
      <c r="L116" s="87">
        <f t="shared" si="7"/>
        <v>0</v>
      </c>
      <c r="M116" s="87">
        <f t="shared" si="7"/>
        <v>0</v>
      </c>
      <c r="N116" s="87">
        <f t="shared" si="7"/>
        <v>0</v>
      </c>
      <c r="O116" s="87">
        <f t="shared" si="7"/>
        <v>0</v>
      </c>
      <c r="P116" s="87">
        <f t="shared" si="7"/>
        <v>0</v>
      </c>
      <c r="Q116" s="88">
        <f>Q47+Q88+Q114</f>
        <v>90723274.250000015</v>
      </c>
      <c r="R116" s="88">
        <f>R47+R88</f>
        <v>90723274.250000015</v>
      </c>
    </row>
    <row r="117" spans="1:18" x14ac:dyDescent="0.2">
      <c r="A117" s="7"/>
      <c r="B117" s="7"/>
      <c r="C117" s="14"/>
      <c r="D117" s="14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</row>
    <row r="118" spans="1:18" ht="18.75" x14ac:dyDescent="0.3">
      <c r="A118" s="7"/>
      <c r="B118" s="13" t="s">
        <v>40</v>
      </c>
      <c r="C118" s="45"/>
      <c r="D118" s="14"/>
      <c r="E118" s="8"/>
      <c r="F118" s="8"/>
      <c r="G118" s="8"/>
      <c r="H118" s="47"/>
      <c r="I118" s="8"/>
      <c r="J118" s="8"/>
      <c r="K118" s="8"/>
      <c r="L118" s="8"/>
      <c r="M118" s="8"/>
      <c r="N118" s="8"/>
      <c r="O118" s="8"/>
      <c r="P118" s="8" t="s">
        <v>59</v>
      </c>
      <c r="Q118" s="88">
        <f>90723274.25</f>
        <v>90723274.25</v>
      </c>
      <c r="R118" s="88">
        <v>90723274.25</v>
      </c>
    </row>
    <row r="120" spans="1:18" ht="18.75" x14ac:dyDescent="0.3">
      <c r="P120" s="1" t="s">
        <v>60</v>
      </c>
      <c r="Q120" s="88">
        <f>Q116-Q118</f>
        <v>0</v>
      </c>
      <c r="R120" s="88">
        <f>R116-R118</f>
        <v>0</v>
      </c>
    </row>
    <row r="122" spans="1:18" x14ac:dyDescent="0.2">
      <c r="Q122" s="39"/>
    </row>
  </sheetData>
  <mergeCells count="8">
    <mergeCell ref="A1:R1"/>
    <mergeCell ref="A92:Q92"/>
    <mergeCell ref="A2:Q2"/>
    <mergeCell ref="A3:Q3"/>
    <mergeCell ref="A4:Q4"/>
    <mergeCell ref="A9:Q9"/>
    <mergeCell ref="A52:R52"/>
    <mergeCell ref="R14:R16"/>
  </mergeCells>
  <phoneticPr fontId="0" type="noConversion"/>
  <printOptions horizontalCentered="1" verticalCentered="1"/>
  <pageMargins left="0" right="0" top="0" bottom="0" header="0" footer="0"/>
  <pageSetup paperSize="9" scale="40" orientation="landscape" useFirstPageNumber="1" r:id="rId1"/>
  <headerFooter alignWithMargins="0"/>
  <rowBreaks count="1" manualBreakCount="1">
    <brk id="50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RECEITAS BASE SIR</vt:lpstr>
      <vt:lpstr>'RECEITAS BASE SIR'!Area_de_impressao</vt:lpstr>
      <vt:lpstr>Excel_BuiltIn_Print_Area_1_1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Arranz Gascon Junior</dc:creator>
  <cp:lastModifiedBy>Claudia Possan Foschiera</cp:lastModifiedBy>
  <cp:lastPrinted>2021-07-07T16:47:57Z</cp:lastPrinted>
  <dcterms:created xsi:type="dcterms:W3CDTF">2014-01-20T18:22:18Z</dcterms:created>
  <dcterms:modified xsi:type="dcterms:W3CDTF">2021-08-11T20:08:01Z</dcterms:modified>
</cp:coreProperties>
</file>