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laud\Downloads\"/>
    </mc:Choice>
  </mc:AlternateContent>
  <xr:revisionPtr revIDLastSave="0" documentId="8_{C365F522-52A7-4ADA-9504-79B5F175D480}" xr6:coauthVersionLast="46" xr6:coauthVersionMax="46" xr10:uidLastSave="{00000000-0000-0000-0000-000000000000}"/>
  <bookViews>
    <workbookView xWindow="-120" yWindow="-120" windowWidth="20730" windowHeight="11160"/>
  </bookViews>
  <sheets>
    <sheet name="2021" sheetId="4" r:id="rId1"/>
  </sheets>
  <calcPr calcId="191029"/>
</workbook>
</file>

<file path=xl/calcChain.xml><?xml version="1.0" encoding="utf-8"?>
<calcChain xmlns="http://schemas.openxmlformats.org/spreadsheetml/2006/main">
  <c r="M31" i="4" l="1"/>
  <c r="M30" i="4"/>
  <c r="M26" i="4"/>
  <c r="M24" i="4"/>
  <c r="M23" i="4"/>
  <c r="M22" i="4"/>
  <c r="M21" i="4"/>
  <c r="M20" i="4"/>
  <c r="M19" i="4"/>
  <c r="M18" i="4"/>
  <c r="M17" i="4"/>
  <c r="M16" i="4"/>
  <c r="M12" i="4"/>
  <c r="M9" i="4"/>
  <c r="M32" i="4"/>
  <c r="H31" i="4"/>
  <c r="K20" i="4"/>
  <c r="H22" i="4"/>
  <c r="K18" i="4"/>
  <c r="H32" i="4"/>
  <c r="K31" i="4"/>
  <c r="K30" i="4"/>
  <c r="K26" i="4"/>
  <c r="K24" i="4"/>
  <c r="K23" i="4"/>
  <c r="K22" i="4"/>
  <c r="K21" i="4"/>
  <c r="K19" i="4"/>
  <c r="K17" i="4"/>
  <c r="E8" i="4"/>
  <c r="E33" i="4" s="1"/>
  <c r="H12" i="4"/>
  <c r="H16" i="4"/>
  <c r="H26" i="4"/>
  <c r="H23" i="4"/>
  <c r="H21" i="4"/>
  <c r="H19" i="4"/>
  <c r="F30" i="4"/>
  <c r="H30" i="4" s="1"/>
  <c r="F27" i="4"/>
  <c r="K27" i="4" s="1"/>
  <c r="F25" i="4"/>
  <c r="H25" i="4" s="1"/>
  <c r="F24" i="4"/>
  <c r="H24" i="4" s="1"/>
  <c r="F16" i="4"/>
  <c r="K16" i="4" s="1"/>
  <c r="F15" i="4"/>
  <c r="M15" i="4" s="1"/>
  <c r="F13" i="4"/>
  <c r="K13" i="4" s="1"/>
  <c r="F12" i="4"/>
  <c r="K12" i="4" s="1"/>
  <c r="F11" i="4"/>
  <c r="M11" i="4" s="1"/>
  <c r="F10" i="4"/>
  <c r="I10" i="4" s="1"/>
  <c r="I24" i="4"/>
  <c r="N29" i="4"/>
  <c r="N28" i="4" s="1"/>
  <c r="L29" i="4"/>
  <c r="M29" i="4" s="1"/>
  <c r="L28" i="4"/>
  <c r="M28" i="4" s="1"/>
  <c r="J29" i="4"/>
  <c r="J28" i="4"/>
  <c r="E29" i="4"/>
  <c r="E28" i="4"/>
  <c r="G29" i="4"/>
  <c r="H29" i="4" s="1"/>
  <c r="D29" i="4"/>
  <c r="E14" i="4"/>
  <c r="D14" i="4"/>
  <c r="F32" i="4"/>
  <c r="K32" i="4" s="1"/>
  <c r="D28" i="4"/>
  <c r="D9" i="4"/>
  <c r="D8" i="4" s="1"/>
  <c r="D33" i="4" s="1"/>
  <c r="E9" i="4"/>
  <c r="N14" i="4"/>
  <c r="N9" i="4"/>
  <c r="N8" i="4" s="1"/>
  <c r="L14" i="4"/>
  <c r="L9" i="4"/>
  <c r="L8" i="4" s="1"/>
  <c r="J14" i="4"/>
  <c r="J8" i="4" s="1"/>
  <c r="J9" i="4"/>
  <c r="K9" i="4" s="1"/>
  <c r="G14" i="4"/>
  <c r="G9" i="4"/>
  <c r="G8" i="4" s="1"/>
  <c r="I26" i="4"/>
  <c r="I30" i="4"/>
  <c r="F9" i="4"/>
  <c r="I32" i="4"/>
  <c r="I29" i="4" s="1"/>
  <c r="I28" i="4" s="1"/>
  <c r="G28" i="4"/>
  <c r="F29" i="4"/>
  <c r="K29" i="4" s="1"/>
  <c r="F28" i="4"/>
  <c r="H28" i="4" s="1"/>
  <c r="K28" i="4"/>
  <c r="H20" i="4"/>
  <c r="H18" i="4"/>
  <c r="I17" i="4"/>
  <c r="H17" i="4"/>
  <c r="N33" i="4" l="1"/>
  <c r="G33" i="4"/>
  <c r="J33" i="4"/>
  <c r="L33" i="4"/>
  <c r="F14" i="4"/>
  <c r="H9" i="4"/>
  <c r="K10" i="4"/>
  <c r="M25" i="4"/>
  <c r="I27" i="4"/>
  <c r="I11" i="4"/>
  <c r="H10" i="4"/>
  <c r="K11" i="4"/>
  <c r="M10" i="4"/>
  <c r="I12" i="4"/>
  <c r="I9" i="4" s="1"/>
  <c r="I8" i="4" s="1"/>
  <c r="I33" i="4" s="1"/>
  <c r="H11" i="4"/>
  <c r="M27" i="4"/>
  <c r="I15" i="4"/>
  <c r="I14" i="4" s="1"/>
  <c r="H13" i="4"/>
  <c r="K15" i="4"/>
  <c r="K25" i="4"/>
  <c r="M13" i="4"/>
  <c r="I16" i="4"/>
  <c r="H27" i="4"/>
  <c r="I25" i="4"/>
  <c r="I13" i="4"/>
  <c r="H15" i="4"/>
  <c r="H14" i="4" l="1"/>
  <c r="K14" i="4"/>
  <c r="M14" i="4"/>
  <c r="F8" i="4"/>
  <c r="F33" i="4" l="1"/>
  <c r="M8" i="4"/>
  <c r="H8" i="4"/>
  <c r="K8" i="4"/>
  <c r="E34" i="4" l="1"/>
  <c r="K33" i="4"/>
  <c r="M33" i="4"/>
  <c r="H33" i="4"/>
</calcChain>
</file>

<file path=xl/sharedStrings.xml><?xml version="1.0" encoding="utf-8"?>
<sst xmlns="http://schemas.openxmlformats.org/spreadsheetml/2006/main" count="54" uniqueCount="45">
  <si>
    <t>Indisponível</t>
  </si>
  <si>
    <t>Empenhado</t>
  </si>
  <si>
    <t>Empenhado  %</t>
  </si>
  <si>
    <t>Disponível</t>
  </si>
  <si>
    <t>Liquidado</t>
  </si>
  <si>
    <t>Pago</t>
  </si>
  <si>
    <t xml:space="preserve">Pago de Restos </t>
  </si>
  <si>
    <t>Cat.</t>
  </si>
  <si>
    <t>Grupo</t>
  </si>
  <si>
    <t>Elemento</t>
  </si>
  <si>
    <t>3 - DESPESAS CORRENTES</t>
  </si>
  <si>
    <t>31 - PESSOAL E ENCARGOS SOCIAIS</t>
  </si>
  <si>
    <t>319007 - CONTRIBUICAO ENTIDADES FECHADAS PREVIDENCIA</t>
  </si>
  <si>
    <t>319011 - VENCIMENTOS E VANTAGENS FIXAS-PESSOAL CIVIL</t>
  </si>
  <si>
    <t>319013 - OBRIGACOES PATRONAIS</t>
  </si>
  <si>
    <t>33 - OUTRAS DESPESAS CORRENTES</t>
  </si>
  <si>
    <t>334081 - DISTRIBUICAO DE RECEITAS</t>
  </si>
  <si>
    <t>339008 - OUTROS BENEFICIOS ASSISTENCIAIS</t>
  </si>
  <si>
    <t>339014 - DIARIAS-CIVIL</t>
  </si>
  <si>
    <t>339030 - MATERIAL DE CONSUMO</t>
  </si>
  <si>
    <t>339033 - PASSAGENS E DESPESAS COM LOCOMOCAO</t>
  </si>
  <si>
    <t>339036 - OUTROS SERVICOS DE TERCEIROS-PESSOA FISICA</t>
  </si>
  <si>
    <t>339047 - OBRIGACOES TRIBUTARIAS E CONTRIBUTIVAS</t>
  </si>
  <si>
    <t>339050 - SERVICOS DE UTILIDADE PUBLICA</t>
  </si>
  <si>
    <t>4 - DESPESAS DE CAPITAL</t>
  </si>
  <si>
    <t>44 - INVESTIMENTOS</t>
  </si>
  <si>
    <t>449052 - EQUIPAMENTOS E MATERIAL PERMANENTE</t>
  </si>
  <si>
    <t>Soma</t>
  </si>
  <si>
    <t>339093 - INDENIZAÇÕES/RESTITUIÇÕES</t>
  </si>
  <si>
    <t>Liquidado %</t>
  </si>
  <si>
    <t>d</t>
  </si>
  <si>
    <t>f</t>
  </si>
  <si>
    <t>Pago %</t>
  </si>
  <si>
    <t>339037 - SERVICOS DE LIMPEZA,VIGIL.E OUTROS-PJ</t>
  </si>
  <si>
    <t>339039 - OUTROS SERVICOS DE TERCEIROS-PJ</t>
  </si>
  <si>
    <t>DOTAÇÃO ORÇAMENTÁRIA INICIAL (-) EXECUÇÃO: EMPENHAMENTO, LIQUIDAÇÃO E PAGAMENTO.</t>
  </si>
  <si>
    <t>319016 - OUTRAS DESP. VARIÁVEIS - H.EXTRAS</t>
  </si>
  <si>
    <t>339092 - DESPESAS EXERCÍCIOS ANTERIORES</t>
  </si>
  <si>
    <t>FONTE: SIAFEM E SIGEO</t>
  </si>
  <si>
    <t>339040 - DESPESAS COM TECNOLOGIA DA INFORMAÇÃO</t>
  </si>
  <si>
    <t>Dotação atual</t>
  </si>
  <si>
    <t>459061 - AQUISIÇÃO DE IMOVEL</t>
  </si>
  <si>
    <t>Dotação Inicial</t>
  </si>
  <si>
    <t>449051 - OBRAS E INSTALAÇÕES</t>
  </si>
  <si>
    <t>MÊS: ABRIL/2021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</si>
</sst>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_(* #,##0.00_);_(* \(#,##0.00\);_(* &quot;-&quot;??_);_(@_)"/>
  </numFmts>
  <fonts count="9" x14ac:knownFonts="1">
    <font>
      <sz val="12"/>
      <name val="Arial"/>
    </font>
    <font>
      <sz val="12"/>
      <name val="Arial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8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99"/>
        <bgColor indexed="13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2" fillId="0" borderId="0"/>
    <xf numFmtId="177" fontId="1" fillId="0" borderId="0" applyFont="0" applyFill="0" applyBorder="0" applyAlignment="0" applyProtection="0"/>
  </cellStyleXfs>
  <cellXfs count="61">
    <xf numFmtId="0" fontId="0" fillId="0" borderId="0" xfId="0"/>
    <xf numFmtId="177" fontId="0" fillId="0" borderId="0" xfId="2" applyFont="1"/>
    <xf numFmtId="0" fontId="0" fillId="0" borderId="0" xfId="0" applyAlignment="1">
      <alignment horizontal="center"/>
    </xf>
    <xf numFmtId="0" fontId="3" fillId="0" borderId="0" xfId="0" applyFont="1"/>
    <xf numFmtId="177" fontId="0" fillId="0" borderId="0" xfId="2" applyFont="1" applyAlignment="1">
      <alignment horizontal="center"/>
    </xf>
    <xf numFmtId="177" fontId="5" fillId="5" borderId="1" xfId="2" applyFont="1" applyFill="1" applyBorder="1" applyAlignment="1">
      <alignment horizontal="center" vertical="center"/>
    </xf>
    <xf numFmtId="177" fontId="6" fillId="2" borderId="1" xfId="2" applyFont="1" applyFill="1" applyBorder="1" applyAlignment="1">
      <alignment horizontal="center" vertical="center"/>
    </xf>
    <xf numFmtId="177" fontId="6" fillId="2" borderId="1" xfId="2" applyFont="1" applyFill="1" applyBorder="1" applyAlignment="1">
      <alignment horizontal="center" vertical="center" wrapText="1"/>
    </xf>
    <xf numFmtId="177" fontId="6" fillId="3" borderId="1" xfId="2" applyFont="1" applyFill="1" applyBorder="1" applyAlignment="1">
      <alignment horizontal="center" vertical="center"/>
    </xf>
    <xf numFmtId="177" fontId="6" fillId="6" borderId="1" xfId="2" applyFont="1" applyFill="1" applyBorder="1" applyAlignment="1">
      <alignment horizontal="center" vertical="center"/>
    </xf>
    <xf numFmtId="177" fontId="6" fillId="5" borderId="1" xfId="2" applyFont="1" applyFill="1" applyBorder="1" applyAlignment="1">
      <alignment horizontal="center" vertical="center"/>
    </xf>
    <xf numFmtId="0" fontId="6" fillId="7" borderId="2" xfId="1" applyFont="1" applyFill="1" applyBorder="1" applyAlignment="1">
      <alignment horizontal="center" vertical="top"/>
    </xf>
    <xf numFmtId="0" fontId="6" fillId="4" borderId="1" xfId="1" applyFont="1" applyFill="1" applyBorder="1" applyAlignment="1">
      <alignment horizontal="center" vertical="top"/>
    </xf>
    <xf numFmtId="0" fontId="6" fillId="2" borderId="1" xfId="1" applyFont="1" applyFill="1" applyBorder="1" applyAlignment="1">
      <alignment horizontal="center" vertical="top" wrapText="1"/>
    </xf>
    <xf numFmtId="177" fontId="7" fillId="0" borderId="1" xfId="2" applyFont="1" applyFill="1" applyBorder="1" applyAlignment="1">
      <alignment horizontal="center" vertical="top"/>
    </xf>
    <xf numFmtId="0" fontId="6" fillId="7" borderId="3" xfId="1" applyFont="1" applyFill="1" applyBorder="1" applyAlignment="1">
      <alignment horizontal="left" vertical="top"/>
    </xf>
    <xf numFmtId="0" fontId="6" fillId="7" borderId="1" xfId="1" applyFont="1" applyFill="1" applyBorder="1" applyAlignment="1">
      <alignment horizontal="left" vertical="top"/>
    </xf>
    <xf numFmtId="0" fontId="6" fillId="4" borderId="2" xfId="1" applyFont="1" applyFill="1" applyBorder="1" applyAlignment="1">
      <alignment horizontal="left" vertical="top"/>
    </xf>
    <xf numFmtId="0" fontId="6" fillId="8" borderId="1" xfId="1" applyFont="1" applyFill="1" applyBorder="1" applyAlignment="1">
      <alignment horizontal="left" vertical="top"/>
    </xf>
    <xf numFmtId="0" fontId="7" fillId="4" borderId="3" xfId="1" applyFont="1" applyFill="1" applyBorder="1" applyAlignment="1">
      <alignment horizontal="left" vertical="top"/>
    </xf>
    <xf numFmtId="0" fontId="7" fillId="2" borderId="1" xfId="1" applyFont="1" applyFill="1" applyBorder="1" applyAlignment="1">
      <alignment horizontal="left" vertical="top" wrapText="1"/>
    </xf>
    <xf numFmtId="0" fontId="7" fillId="4" borderId="4" xfId="1" applyFont="1" applyFill="1" applyBorder="1" applyAlignment="1">
      <alignment horizontal="left" vertical="top"/>
    </xf>
    <xf numFmtId="0" fontId="6" fillId="4" borderId="1" xfId="1" applyFont="1" applyFill="1" applyBorder="1" applyAlignment="1">
      <alignment horizontal="left" vertical="top"/>
    </xf>
    <xf numFmtId="0" fontId="6" fillId="7" borderId="4" xfId="1" applyFont="1" applyFill="1" applyBorder="1" applyAlignment="1">
      <alignment horizontal="left" vertical="top"/>
    </xf>
    <xf numFmtId="0" fontId="6" fillId="7" borderId="2" xfId="1" applyFont="1" applyFill="1" applyBorder="1" applyAlignment="1">
      <alignment horizontal="left" vertical="top"/>
    </xf>
    <xf numFmtId="0" fontId="8" fillId="0" borderId="0" xfId="0" applyFont="1"/>
    <xf numFmtId="177" fontId="5" fillId="3" borderId="1" xfId="2" applyFont="1" applyFill="1" applyBorder="1" applyAlignment="1">
      <alignment horizontal="center" vertical="center" wrapText="1"/>
    </xf>
    <xf numFmtId="177" fontId="5" fillId="6" borderId="1" xfId="2" applyFont="1" applyFill="1" applyBorder="1" applyAlignment="1">
      <alignment horizontal="center" vertical="center" wrapText="1"/>
    </xf>
    <xf numFmtId="0" fontId="4" fillId="0" borderId="0" xfId="0" applyFont="1"/>
    <xf numFmtId="4" fontId="6" fillId="7" borderId="1" xfId="2" applyNumberFormat="1" applyFont="1" applyFill="1" applyBorder="1" applyAlignment="1">
      <alignment horizontal="right" vertical="top"/>
    </xf>
    <xf numFmtId="4" fontId="6" fillId="8" borderId="1" xfId="2" applyNumberFormat="1" applyFont="1" applyFill="1" applyBorder="1" applyAlignment="1">
      <alignment horizontal="right" vertical="top"/>
    </xf>
    <xf numFmtId="4" fontId="7" fillId="2" borderId="1" xfId="2" applyNumberFormat="1" applyFont="1" applyFill="1" applyBorder="1" applyAlignment="1">
      <alignment horizontal="right" vertical="top"/>
    </xf>
    <xf numFmtId="4" fontId="7" fillId="3" borderId="1" xfId="2" applyNumberFormat="1" applyFont="1" applyFill="1" applyBorder="1" applyAlignment="1">
      <alignment horizontal="right" vertical="top"/>
    </xf>
    <xf numFmtId="4" fontId="7" fillId="0" borderId="1" xfId="2" applyNumberFormat="1" applyFont="1" applyFill="1" applyBorder="1" applyAlignment="1">
      <alignment horizontal="right" vertical="top"/>
    </xf>
    <xf numFmtId="4" fontId="7" fillId="6" borderId="1" xfId="2" quotePrefix="1" applyNumberFormat="1" applyFont="1" applyFill="1" applyBorder="1" applyAlignment="1">
      <alignment horizontal="right" vertical="top"/>
    </xf>
    <xf numFmtId="4" fontId="7" fillId="5" borderId="1" xfId="2" quotePrefix="1" applyNumberFormat="1" applyFont="1" applyFill="1" applyBorder="1" applyAlignment="1">
      <alignment horizontal="right" vertical="top"/>
    </xf>
    <xf numFmtId="4" fontId="7" fillId="0" borderId="1" xfId="2" quotePrefix="1" applyNumberFormat="1" applyFont="1" applyFill="1" applyBorder="1" applyAlignment="1">
      <alignment horizontal="right" vertical="top"/>
    </xf>
    <xf numFmtId="4" fontId="7" fillId="6" borderId="1" xfId="2" applyNumberFormat="1" applyFont="1" applyFill="1" applyBorder="1" applyAlignment="1">
      <alignment horizontal="right" vertical="top"/>
    </xf>
    <xf numFmtId="4" fontId="7" fillId="5" borderId="1" xfId="2" applyNumberFormat="1" applyFont="1" applyFill="1" applyBorder="1" applyAlignment="1">
      <alignment horizontal="right" vertical="top"/>
    </xf>
    <xf numFmtId="4" fontId="6" fillId="9" borderId="1" xfId="2" applyNumberFormat="1" applyFont="1" applyFill="1" applyBorder="1" applyAlignment="1">
      <alignment horizontal="right" vertical="top"/>
    </xf>
    <xf numFmtId="10" fontId="6" fillId="10" borderId="1" xfId="1" applyNumberFormat="1" applyFont="1" applyFill="1" applyBorder="1" applyAlignment="1">
      <alignment horizontal="center" vertical="top"/>
    </xf>
    <xf numFmtId="10" fontId="6" fillId="9" borderId="1" xfId="1" applyNumberFormat="1" applyFont="1" applyFill="1" applyBorder="1" applyAlignment="1">
      <alignment horizontal="center" vertical="top"/>
    </xf>
    <xf numFmtId="10" fontId="6" fillId="7" borderId="1" xfId="1" applyNumberFormat="1" applyFont="1" applyFill="1" applyBorder="1" applyAlignment="1">
      <alignment horizontal="center" vertical="top"/>
    </xf>
    <xf numFmtId="10" fontId="6" fillId="8" borderId="1" xfId="1" applyNumberFormat="1" applyFont="1" applyFill="1" applyBorder="1" applyAlignment="1">
      <alignment horizontal="center" vertical="top"/>
    </xf>
    <xf numFmtId="10" fontId="6" fillId="7" borderId="1" xfId="2" applyNumberFormat="1" applyFont="1" applyFill="1" applyBorder="1" applyAlignment="1">
      <alignment horizontal="center" vertical="top"/>
    </xf>
    <xf numFmtId="10" fontId="6" fillId="11" borderId="1" xfId="0" applyNumberFormat="1" applyFont="1" applyFill="1" applyBorder="1" applyAlignment="1">
      <alignment horizontal="center" vertical="top"/>
    </xf>
    <xf numFmtId="10" fontId="6" fillId="8" borderId="1" xfId="2" applyNumberFormat="1" applyFont="1" applyFill="1" applyBorder="1" applyAlignment="1">
      <alignment horizontal="center" vertical="top"/>
    </xf>
    <xf numFmtId="10" fontId="6" fillId="9" borderId="1" xfId="2" applyNumberFormat="1" applyFont="1" applyFill="1" applyBorder="1" applyAlignment="1">
      <alignment horizontal="center" vertical="top"/>
    </xf>
    <xf numFmtId="10" fontId="6" fillId="5" borderId="1" xfId="2" applyNumberFormat="1" applyFont="1" applyFill="1" applyBorder="1" applyAlignment="1">
      <alignment horizontal="center" vertical="top"/>
    </xf>
    <xf numFmtId="0" fontId="6" fillId="4" borderId="5" xfId="1" applyFont="1" applyFill="1" applyBorder="1" applyAlignment="1">
      <alignment vertical="top"/>
    </xf>
    <xf numFmtId="0" fontId="6" fillId="4" borderId="6" xfId="1" applyFont="1" applyFill="1" applyBorder="1" applyAlignment="1">
      <alignment vertical="top"/>
    </xf>
    <xf numFmtId="0" fontId="6" fillId="4" borderId="7" xfId="1" applyFont="1" applyFill="1" applyBorder="1" applyAlignment="1">
      <alignment vertical="top"/>
    </xf>
    <xf numFmtId="4" fontId="6" fillId="9" borderId="2" xfId="2" applyNumberFormat="1" applyFont="1" applyFill="1" applyBorder="1" applyAlignment="1">
      <alignment horizontal="right" vertical="top"/>
    </xf>
    <xf numFmtId="0" fontId="6" fillId="0" borderId="8" xfId="1" applyFont="1" applyFill="1" applyBorder="1" applyAlignment="1">
      <alignment horizontal="center" vertical="center" wrapText="1"/>
    </xf>
    <xf numFmtId="0" fontId="6" fillId="0" borderId="9" xfId="1" applyFont="1" applyFill="1" applyBorder="1" applyAlignment="1">
      <alignment horizontal="center" vertical="center" wrapText="1"/>
    </xf>
    <xf numFmtId="0" fontId="6" fillId="0" borderId="10" xfId="1" applyFont="1" applyFill="1" applyBorder="1" applyAlignment="1">
      <alignment horizontal="center" vertical="center" wrapText="1"/>
    </xf>
    <xf numFmtId="0" fontId="6" fillId="9" borderId="8" xfId="1" applyFont="1" applyFill="1" applyBorder="1" applyAlignment="1">
      <alignment horizontal="center" vertical="top"/>
    </xf>
    <xf numFmtId="0" fontId="6" fillId="9" borderId="9" xfId="1" applyFont="1" applyFill="1" applyBorder="1" applyAlignment="1">
      <alignment horizontal="center" vertical="top"/>
    </xf>
    <xf numFmtId="0" fontId="6" fillId="9" borderId="10" xfId="1" applyFont="1" applyFill="1" applyBorder="1" applyAlignment="1">
      <alignment horizontal="center" vertical="top"/>
    </xf>
    <xf numFmtId="177" fontId="4" fillId="0" borderId="8" xfId="2" applyFont="1" applyBorder="1" applyAlignment="1">
      <alignment horizontal="center" vertical="center"/>
    </xf>
    <xf numFmtId="177" fontId="4" fillId="0" borderId="10" xfId="2" applyFont="1" applyBorder="1" applyAlignment="1">
      <alignment horizontal="center" vertical="center"/>
    </xf>
  </cellXfs>
  <cellStyles count="3">
    <cellStyle name="Normal" xfId="0" builtinId="0"/>
    <cellStyle name="Normal_Plan1" xfId="1"/>
    <cellStyle name="Vírgula" xfId="2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D4D4D4"/>
      <rgbColor rgb="00FFFFB5"/>
      <rgbColor rgb="00DFE0DF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190500</xdr:colOff>
          <xdr:row>0</xdr:row>
          <xdr:rowOff>104775</xdr:rowOff>
        </xdr:from>
        <xdr:to>
          <xdr:col>2</xdr:col>
          <xdr:colOff>323850</xdr:colOff>
          <xdr:row>3</xdr:row>
          <xdr:rowOff>180975</xdr:rowOff>
        </xdr:to>
        <xdr:sp macro="" textlink="">
          <xdr:nvSpPr>
            <xdr:cNvPr id="4097" name="Object 2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939CD2E1-2598-4AAE-846D-A1CABFBE811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457200</xdr:colOff>
      <xdr:row>1</xdr:row>
      <xdr:rowOff>104774</xdr:rowOff>
    </xdr:from>
    <xdr:to>
      <xdr:col>7</xdr:col>
      <xdr:colOff>454660</xdr:colOff>
      <xdr:row>2</xdr:row>
      <xdr:rowOff>228599</xdr:rowOff>
    </xdr:to>
    <xdr:sp macro="" textlink="">
      <xdr:nvSpPr>
        <xdr:cNvPr id="3" name="Caixa de texto 2">
          <a:extLst>
            <a:ext uri="{FF2B5EF4-FFF2-40B4-BE49-F238E27FC236}">
              <a16:creationId xmlns:a16="http://schemas.microsoft.com/office/drawing/2014/main" id="{6CDDA858-1C9A-4727-BD8F-57D5BF0C6E98}"/>
            </a:ext>
          </a:extLst>
        </xdr:cNvPr>
        <xdr:cNvSpPr txBox="1"/>
      </xdr:nvSpPr>
      <xdr:spPr>
        <a:xfrm>
          <a:off x="5162550" y="352424"/>
          <a:ext cx="4340860" cy="371475"/>
        </a:xfrm>
        <a:prstGeom prst="rect">
          <a:avLst/>
        </a:prstGeom>
        <a:solidFill>
          <a:srgbClr val="FFFFFF"/>
        </a:solidFill>
        <a:ln>
          <a:noFill/>
          <a:prstDash/>
        </a:ln>
      </xdr:spPr>
      <xdr:txBody>
        <a:bodyPr vert="horz" wrap="square" lIns="0" tIns="0" rIns="0" bIns="0" anchor="t" anchorCtr="0" compatLnSpc="0"/>
        <a:lstStyle/>
        <a:p>
          <a:pPr algn="ctr">
            <a:spcAft>
              <a:spcPts val="0"/>
            </a:spcAft>
          </a:pPr>
          <a:r>
            <a:rPr lang="pt-BR" sz="1100" b="1" kern="150">
              <a:effectLst/>
              <a:latin typeface="Tahoma"/>
              <a:ea typeface="Lucida Sans Unicode"/>
              <a:cs typeface="Tahoma"/>
            </a:rPr>
            <a:t>Secretaria da Justiça e Cidadania</a:t>
          </a:r>
          <a:endParaRPr lang="pt-BR" sz="1200" kern="150">
            <a:effectLst/>
            <a:latin typeface="Times New Roman"/>
            <a:ea typeface="Lucida Sans Unicode"/>
            <a:cs typeface="Tahoma"/>
          </a:endParaRPr>
        </a:p>
        <a:p>
          <a:pPr algn="ctr">
            <a:spcAft>
              <a:spcPts val="0"/>
            </a:spcAft>
          </a:pPr>
          <a:r>
            <a:rPr lang="pt-BR" sz="1100" b="1" kern="150">
              <a:effectLst/>
              <a:latin typeface="Tahoma"/>
              <a:ea typeface="Lucida Sans Unicode"/>
              <a:cs typeface="Tahoma"/>
            </a:rPr>
            <a:t>Fundação de Proteção e Defesa do Consumidor</a:t>
          </a:r>
          <a:endParaRPr lang="pt-BR" sz="1200" kern="150">
            <a:effectLst/>
            <a:latin typeface="Times New Roman"/>
            <a:ea typeface="Lucida Sans Unicode"/>
            <a:cs typeface="Tahoma"/>
          </a:endParaRPr>
        </a:p>
      </xdr:txBody>
    </xdr:sp>
    <xdr:clientData/>
  </xdr:twoCellAnchor>
  <xdr:twoCellAnchor>
    <xdr:from>
      <xdr:col>11</xdr:col>
      <xdr:colOff>962025</xdr:colOff>
      <xdr:row>1</xdr:row>
      <xdr:rowOff>238125</xdr:rowOff>
    </xdr:from>
    <xdr:to>
      <xdr:col>13</xdr:col>
      <xdr:colOff>838200</xdr:colOff>
      <xdr:row>3</xdr:row>
      <xdr:rowOff>152400</xdr:rowOff>
    </xdr:to>
    <xdr:pic>
      <xdr:nvPicPr>
        <xdr:cNvPr id="4473" name="Imagem 4">
          <a:extLst>
            <a:ext uri="{FF2B5EF4-FFF2-40B4-BE49-F238E27FC236}">
              <a16:creationId xmlns:a16="http://schemas.microsoft.com/office/drawing/2014/main" id="{3474937B-6E47-4FE0-BB12-57A4C0D62F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77975" y="485775"/>
          <a:ext cx="174307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34"/>
  <sheetViews>
    <sheetView tabSelected="1" workbookViewId="0">
      <pane xSplit="3" topLeftCell="D1" activePane="topRight" state="frozen"/>
      <selection activeCell="A4" sqref="A4"/>
      <selection pane="topRight" activeCell="H6" sqref="H6"/>
    </sheetView>
  </sheetViews>
  <sheetFormatPr defaultRowHeight="15" x14ac:dyDescent="0.2"/>
  <cols>
    <col min="1" max="1" width="4" customWidth="1"/>
    <col min="2" max="2" width="4.88671875" customWidth="1"/>
    <col min="3" max="3" width="46" customWidth="1"/>
    <col min="4" max="7" width="14.44140625" style="1" customWidth="1"/>
    <col min="8" max="8" width="7.6640625" style="2" customWidth="1"/>
    <col min="9" max="9" width="14.44140625" style="1" customWidth="1"/>
    <col min="10" max="10" width="12.5546875" style="1" customWidth="1"/>
    <col min="11" max="11" width="8" style="4" customWidth="1"/>
    <col min="12" max="12" width="14.44140625" style="1" customWidth="1"/>
    <col min="13" max="13" width="7.33203125" style="1" customWidth="1"/>
    <col min="14" max="14" width="14.44140625" style="1" customWidth="1"/>
  </cols>
  <sheetData>
    <row r="1" spans="1:14" ht="20.100000000000001" customHeight="1" x14ac:dyDescent="0.2"/>
    <row r="2" spans="1:14" ht="20.100000000000001" customHeight="1" x14ac:dyDescent="0.2"/>
    <row r="3" spans="1:14" ht="20.100000000000001" customHeight="1" x14ac:dyDescent="0.2"/>
    <row r="4" spans="1:14" ht="20.100000000000001" customHeight="1" x14ac:dyDescent="0.2"/>
    <row r="5" spans="1:14" ht="20.100000000000001" customHeight="1" x14ac:dyDescent="0.25">
      <c r="A5" s="25" t="s">
        <v>35</v>
      </c>
    </row>
    <row r="6" spans="1:14" ht="38.25" customHeight="1" x14ac:dyDescent="0.2">
      <c r="A6" s="53" t="s">
        <v>44</v>
      </c>
      <c r="B6" s="54"/>
      <c r="C6" s="55"/>
      <c r="D6" s="6" t="s">
        <v>42</v>
      </c>
      <c r="E6" s="6" t="s">
        <v>0</v>
      </c>
      <c r="F6" s="7" t="s">
        <v>40</v>
      </c>
      <c r="G6" s="8" t="s">
        <v>1</v>
      </c>
      <c r="H6" s="26" t="s">
        <v>2</v>
      </c>
      <c r="I6" s="6" t="s">
        <v>3</v>
      </c>
      <c r="J6" s="9" t="s">
        <v>4</v>
      </c>
      <c r="K6" s="27" t="s">
        <v>29</v>
      </c>
      <c r="L6" s="10" t="s">
        <v>5</v>
      </c>
      <c r="M6" s="5" t="s">
        <v>32</v>
      </c>
      <c r="N6" s="7" t="s">
        <v>6</v>
      </c>
    </row>
    <row r="7" spans="1:14" ht="20.100000000000001" customHeight="1" x14ac:dyDescent="0.2">
      <c r="A7" s="11" t="s">
        <v>7</v>
      </c>
      <c r="B7" s="12" t="s">
        <v>8</v>
      </c>
      <c r="C7" s="13" t="s">
        <v>9</v>
      </c>
      <c r="D7" s="14" t="s">
        <v>30</v>
      </c>
      <c r="E7" s="14" t="s">
        <v>30</v>
      </c>
      <c r="F7" s="14" t="s">
        <v>31</v>
      </c>
      <c r="G7" s="14" t="s">
        <v>30</v>
      </c>
      <c r="H7" s="14" t="s">
        <v>31</v>
      </c>
      <c r="I7" s="14" t="s">
        <v>31</v>
      </c>
      <c r="J7" s="14" t="s">
        <v>30</v>
      </c>
      <c r="K7" s="14" t="s">
        <v>31</v>
      </c>
      <c r="L7" s="14" t="s">
        <v>30</v>
      </c>
      <c r="M7" s="14" t="s">
        <v>31</v>
      </c>
      <c r="N7" s="14" t="s">
        <v>30</v>
      </c>
    </row>
    <row r="8" spans="1:14" ht="20.100000000000001" customHeight="1" x14ac:dyDescent="0.2">
      <c r="A8" s="15" t="s">
        <v>10</v>
      </c>
      <c r="B8" s="16"/>
      <c r="C8" s="16"/>
      <c r="D8" s="29">
        <f>D9+D14</f>
        <v>119964545</v>
      </c>
      <c r="E8" s="29">
        <f>E9+E14</f>
        <v>4449692.6500000004</v>
      </c>
      <c r="F8" s="29">
        <f>F9+F14</f>
        <v>119964545</v>
      </c>
      <c r="G8" s="29">
        <f>G9+G14</f>
        <v>56627436.679999992</v>
      </c>
      <c r="H8" s="42">
        <f t="shared" ref="H8:H27" si="0">ROUND(G8/F8,3)*1</f>
        <v>0.47199999999999998</v>
      </c>
      <c r="I8" s="29">
        <f>I9+I14</f>
        <v>58887415.670000002</v>
      </c>
      <c r="J8" s="29">
        <f>J9+J14</f>
        <v>24610056.240000002</v>
      </c>
      <c r="K8" s="44">
        <f>ROUND(J8/F8,3)*1</f>
        <v>0.20499999999999999</v>
      </c>
      <c r="L8" s="29">
        <f>L9+L14</f>
        <v>19917222.400000002</v>
      </c>
      <c r="M8" s="44">
        <f t="shared" ref="M8:M15" si="1">ROUND(L8/F8,3)*1</f>
        <v>0.16600000000000001</v>
      </c>
      <c r="N8" s="29">
        <f>N9+N14</f>
        <v>7865189.7300000004</v>
      </c>
    </row>
    <row r="9" spans="1:14" s="3" customFormat="1" ht="20.100000000000001" customHeight="1" x14ac:dyDescent="0.25">
      <c r="A9" s="15"/>
      <c r="B9" s="17" t="s">
        <v>11</v>
      </c>
      <c r="C9" s="18"/>
      <c r="D9" s="30">
        <f>SUM(D10:D13)</f>
        <v>58275637</v>
      </c>
      <c r="E9" s="30">
        <f>SUM(E10:E13)</f>
        <v>0</v>
      </c>
      <c r="F9" s="30">
        <f>SUM(F10:F13)</f>
        <v>58275637</v>
      </c>
      <c r="G9" s="30">
        <f>SUM(G10:G13)</f>
        <v>18121312.190000001</v>
      </c>
      <c r="H9" s="43">
        <f t="shared" si="0"/>
        <v>0.311</v>
      </c>
      <c r="I9" s="30">
        <f>SUM(I10:I13)</f>
        <v>40154324.810000002</v>
      </c>
      <c r="J9" s="30">
        <f>SUM(J10:J13)</f>
        <v>18106421.66</v>
      </c>
      <c r="K9" s="43">
        <f t="shared" ref="K9:K33" si="2">ROUND(J9/F9,3)*1</f>
        <v>0.311</v>
      </c>
      <c r="L9" s="30">
        <f>SUM(L10:L13)</f>
        <v>14510693.220000001</v>
      </c>
      <c r="M9" s="46">
        <f t="shared" si="1"/>
        <v>0.249</v>
      </c>
      <c r="N9" s="30">
        <f>SUM(N10:N13)</f>
        <v>4001466.36</v>
      </c>
    </row>
    <row r="10" spans="1:14" ht="20.100000000000001" customHeight="1" x14ac:dyDescent="0.2">
      <c r="A10" s="15"/>
      <c r="B10" s="19"/>
      <c r="C10" s="20" t="s">
        <v>12</v>
      </c>
      <c r="D10" s="31">
        <v>182582</v>
      </c>
      <c r="E10" s="31">
        <v>0</v>
      </c>
      <c r="F10" s="31">
        <f>D10-E10</f>
        <v>182582</v>
      </c>
      <c r="G10" s="32">
        <v>59840.24</v>
      </c>
      <c r="H10" s="40">
        <f t="shared" si="0"/>
        <v>0.32800000000000001</v>
      </c>
      <c r="I10" s="33">
        <f>F10-G10</f>
        <v>122741.76000000001</v>
      </c>
      <c r="J10" s="34">
        <v>59840.24</v>
      </c>
      <c r="K10" s="45">
        <f t="shared" si="2"/>
        <v>0.32800000000000001</v>
      </c>
      <c r="L10" s="35">
        <v>43498.34</v>
      </c>
      <c r="M10" s="48">
        <f t="shared" si="1"/>
        <v>0.23799999999999999</v>
      </c>
      <c r="N10" s="36">
        <v>7984.91</v>
      </c>
    </row>
    <row r="11" spans="1:14" ht="20.100000000000001" customHeight="1" x14ac:dyDescent="0.2">
      <c r="A11" s="15"/>
      <c r="B11" s="19"/>
      <c r="C11" s="20" t="s">
        <v>13</v>
      </c>
      <c r="D11" s="31">
        <v>45020181</v>
      </c>
      <c r="E11" s="31">
        <v>0</v>
      </c>
      <c r="F11" s="31">
        <f>D11-E11</f>
        <v>45020181</v>
      </c>
      <c r="G11" s="32">
        <v>13709966.99</v>
      </c>
      <c r="H11" s="40">
        <f t="shared" si="0"/>
        <v>0.30499999999999999</v>
      </c>
      <c r="I11" s="33">
        <f>F11-G11</f>
        <v>31310214.009999998</v>
      </c>
      <c r="J11" s="34">
        <v>13709966.99</v>
      </c>
      <c r="K11" s="45">
        <f t="shared" si="2"/>
        <v>0.30499999999999999</v>
      </c>
      <c r="L11" s="35">
        <v>11320063.66</v>
      </c>
      <c r="M11" s="48">
        <f t="shared" si="1"/>
        <v>0.251</v>
      </c>
      <c r="N11" s="36">
        <v>2809034.78</v>
      </c>
    </row>
    <row r="12" spans="1:14" ht="20.100000000000001" customHeight="1" x14ac:dyDescent="0.2">
      <c r="A12" s="15"/>
      <c r="B12" s="19"/>
      <c r="C12" s="20" t="s">
        <v>14</v>
      </c>
      <c r="D12" s="31">
        <v>12974280</v>
      </c>
      <c r="E12" s="31">
        <v>0</v>
      </c>
      <c r="F12" s="31">
        <f>D12-E12</f>
        <v>12974280</v>
      </c>
      <c r="G12" s="32">
        <v>4254276.3</v>
      </c>
      <c r="H12" s="40">
        <f t="shared" si="0"/>
        <v>0.32800000000000001</v>
      </c>
      <c r="I12" s="33">
        <f>F12-G12</f>
        <v>8720003.6999999993</v>
      </c>
      <c r="J12" s="37">
        <v>4239385.7699999996</v>
      </c>
      <c r="K12" s="45">
        <f t="shared" si="2"/>
        <v>0.32700000000000001</v>
      </c>
      <c r="L12" s="38">
        <v>3145777.06</v>
      </c>
      <c r="M12" s="48">
        <f t="shared" si="1"/>
        <v>0.24199999999999999</v>
      </c>
      <c r="N12" s="33">
        <v>1183274.42</v>
      </c>
    </row>
    <row r="13" spans="1:14" ht="20.100000000000001" customHeight="1" x14ac:dyDescent="0.2">
      <c r="A13" s="15"/>
      <c r="B13" s="21"/>
      <c r="C13" s="20" t="s">
        <v>36</v>
      </c>
      <c r="D13" s="31">
        <v>98594</v>
      </c>
      <c r="E13" s="31">
        <v>0</v>
      </c>
      <c r="F13" s="31">
        <f>D13-E13</f>
        <v>98594</v>
      </c>
      <c r="G13" s="32">
        <v>97228.66</v>
      </c>
      <c r="H13" s="40">
        <f t="shared" si="0"/>
        <v>0.98599999999999999</v>
      </c>
      <c r="I13" s="33">
        <f>F13-G13</f>
        <v>1365.3399999999965</v>
      </c>
      <c r="J13" s="37">
        <v>97228.66</v>
      </c>
      <c r="K13" s="45">
        <f t="shared" si="2"/>
        <v>0.98599999999999999</v>
      </c>
      <c r="L13" s="38">
        <v>1354.16</v>
      </c>
      <c r="M13" s="48">
        <f t="shared" si="1"/>
        <v>1.4E-2</v>
      </c>
      <c r="N13" s="33">
        <v>1172.25</v>
      </c>
    </row>
    <row r="14" spans="1:14" s="3" customFormat="1" ht="20.100000000000001" customHeight="1" x14ac:dyDescent="0.25">
      <c r="A14" s="15"/>
      <c r="B14" s="17" t="s">
        <v>15</v>
      </c>
      <c r="C14" s="22"/>
      <c r="D14" s="30">
        <f>SUM(D15:D27)</f>
        <v>61688908</v>
      </c>
      <c r="E14" s="30">
        <f>SUM(E15:E27)</f>
        <v>4449692.6500000004</v>
      </c>
      <c r="F14" s="30">
        <f>SUM(F15:F27)</f>
        <v>61688908</v>
      </c>
      <c r="G14" s="30">
        <f>SUM(G15:G27)</f>
        <v>38506124.489999995</v>
      </c>
      <c r="H14" s="43">
        <f t="shared" si="0"/>
        <v>0.624</v>
      </c>
      <c r="I14" s="30">
        <f>SUM(I15:I27)</f>
        <v>18733090.859999999</v>
      </c>
      <c r="J14" s="30">
        <f>SUM(J15:J27)</f>
        <v>6503634.5800000001</v>
      </c>
      <c r="K14" s="43">
        <f t="shared" si="2"/>
        <v>0.105</v>
      </c>
      <c r="L14" s="30">
        <f>SUM(L15:L27)</f>
        <v>5406529.1800000006</v>
      </c>
      <c r="M14" s="46">
        <f t="shared" si="1"/>
        <v>8.7999999999999995E-2</v>
      </c>
      <c r="N14" s="30">
        <f>SUM(N15:N27)</f>
        <v>3863723.37</v>
      </c>
    </row>
    <row r="15" spans="1:14" ht="20.100000000000001" customHeight="1" x14ac:dyDescent="0.2">
      <c r="A15" s="15"/>
      <c r="B15" s="19"/>
      <c r="C15" s="20" t="s">
        <v>16</v>
      </c>
      <c r="D15" s="31">
        <v>3500000</v>
      </c>
      <c r="E15" s="31">
        <v>0</v>
      </c>
      <c r="F15" s="31">
        <f>D15-E15</f>
        <v>3500000</v>
      </c>
      <c r="G15" s="32">
        <v>6767.93</v>
      </c>
      <c r="H15" s="40">
        <f t="shared" si="0"/>
        <v>2E-3</v>
      </c>
      <c r="I15" s="33">
        <f>F15-G15</f>
        <v>3493232.07</v>
      </c>
      <c r="J15" s="37">
        <v>6767.93</v>
      </c>
      <c r="K15" s="45">
        <f t="shared" si="2"/>
        <v>2E-3</v>
      </c>
      <c r="L15" s="38">
        <v>6767.93</v>
      </c>
      <c r="M15" s="48">
        <f t="shared" si="1"/>
        <v>2E-3</v>
      </c>
      <c r="N15" s="33">
        <v>0</v>
      </c>
    </row>
    <row r="16" spans="1:14" ht="20.100000000000001" customHeight="1" x14ac:dyDescent="0.2">
      <c r="A16" s="15"/>
      <c r="B16" s="19"/>
      <c r="C16" s="20" t="s">
        <v>17</v>
      </c>
      <c r="D16" s="31">
        <v>500000</v>
      </c>
      <c r="E16" s="31">
        <v>0</v>
      </c>
      <c r="F16" s="31">
        <f>D16-E16</f>
        <v>500000</v>
      </c>
      <c r="G16" s="32">
        <v>80232.899999999994</v>
      </c>
      <c r="H16" s="40">
        <f t="shared" si="0"/>
        <v>0.16</v>
      </c>
      <c r="I16" s="33">
        <f>F16-G16</f>
        <v>419767.1</v>
      </c>
      <c r="J16" s="37">
        <v>80232.899999999994</v>
      </c>
      <c r="K16" s="45">
        <f t="shared" si="2"/>
        <v>0.16</v>
      </c>
      <c r="L16" s="38">
        <v>61452.88</v>
      </c>
      <c r="M16" s="48">
        <f t="shared" ref="M16:M27" si="3">ROUND(L16/F16,3)*1</f>
        <v>0.123</v>
      </c>
      <c r="N16" s="33">
        <v>24914.43</v>
      </c>
    </row>
    <row r="17" spans="1:14" ht="20.100000000000001" customHeight="1" x14ac:dyDescent="0.2">
      <c r="A17" s="15"/>
      <c r="B17" s="19"/>
      <c r="C17" s="20" t="s">
        <v>18</v>
      </c>
      <c r="D17" s="31">
        <v>2456000</v>
      </c>
      <c r="E17" s="31">
        <v>0</v>
      </c>
      <c r="F17" s="31">
        <v>1656000</v>
      </c>
      <c r="G17" s="32">
        <v>58821.33</v>
      </c>
      <c r="H17" s="40">
        <f t="shared" si="0"/>
        <v>3.5999999999999997E-2</v>
      </c>
      <c r="I17" s="33">
        <f>F17-G17</f>
        <v>1597178.67</v>
      </c>
      <c r="J17" s="37">
        <v>58821.33</v>
      </c>
      <c r="K17" s="45">
        <f t="shared" si="2"/>
        <v>3.5999999999999997E-2</v>
      </c>
      <c r="L17" s="38">
        <v>58350.06</v>
      </c>
      <c r="M17" s="48">
        <f t="shared" si="3"/>
        <v>3.5000000000000003E-2</v>
      </c>
      <c r="N17" s="33">
        <v>22671.81</v>
      </c>
    </row>
    <row r="18" spans="1:14" ht="20.100000000000001" customHeight="1" x14ac:dyDescent="0.2">
      <c r="A18" s="15"/>
      <c r="B18" s="19"/>
      <c r="C18" s="20" t="s">
        <v>19</v>
      </c>
      <c r="D18" s="31">
        <v>429000</v>
      </c>
      <c r="E18" s="31">
        <v>20331.71</v>
      </c>
      <c r="F18" s="31">
        <v>429000</v>
      </c>
      <c r="G18" s="32">
        <v>13146.78</v>
      </c>
      <c r="H18" s="40">
        <f t="shared" si="0"/>
        <v>3.1E-2</v>
      </c>
      <c r="I18" s="33">
        <v>395521.51</v>
      </c>
      <c r="J18" s="37">
        <v>13146.78</v>
      </c>
      <c r="K18" s="45">
        <f t="shared" si="2"/>
        <v>3.1E-2</v>
      </c>
      <c r="L18" s="38">
        <v>6685.09</v>
      </c>
      <c r="M18" s="48">
        <f t="shared" si="3"/>
        <v>1.6E-2</v>
      </c>
      <c r="N18" s="33">
        <v>1093.8</v>
      </c>
    </row>
    <row r="19" spans="1:14" ht="20.100000000000001" customHeight="1" x14ac:dyDescent="0.2">
      <c r="A19" s="15"/>
      <c r="B19" s="19"/>
      <c r="C19" s="20" t="s">
        <v>20</v>
      </c>
      <c r="D19" s="31">
        <v>3962000</v>
      </c>
      <c r="E19" s="31">
        <v>300744.51</v>
      </c>
      <c r="F19" s="31">
        <v>3962000</v>
      </c>
      <c r="G19" s="32">
        <v>2496909.08</v>
      </c>
      <c r="H19" s="40">
        <f t="shared" si="0"/>
        <v>0.63</v>
      </c>
      <c r="I19" s="33">
        <v>1164346.4099999999</v>
      </c>
      <c r="J19" s="37">
        <v>660912.18000000005</v>
      </c>
      <c r="K19" s="45">
        <f t="shared" si="2"/>
        <v>0.16700000000000001</v>
      </c>
      <c r="L19" s="38">
        <v>445675.98</v>
      </c>
      <c r="M19" s="48">
        <f t="shared" si="3"/>
        <v>0.112</v>
      </c>
      <c r="N19" s="33">
        <v>429873.89</v>
      </c>
    </row>
    <row r="20" spans="1:14" ht="20.100000000000001" customHeight="1" x14ac:dyDescent="0.2">
      <c r="A20" s="15"/>
      <c r="B20" s="19"/>
      <c r="C20" s="20" t="s">
        <v>21</v>
      </c>
      <c r="D20" s="31">
        <v>63000</v>
      </c>
      <c r="E20" s="31">
        <v>8497.16</v>
      </c>
      <c r="F20" s="31">
        <v>63000</v>
      </c>
      <c r="G20" s="32">
        <v>29242.32</v>
      </c>
      <c r="H20" s="40">
        <f t="shared" si="0"/>
        <v>0.46400000000000002</v>
      </c>
      <c r="I20" s="33">
        <v>25260.52</v>
      </c>
      <c r="J20" s="37">
        <v>8570.83</v>
      </c>
      <c r="K20" s="45">
        <f t="shared" si="2"/>
        <v>0.13600000000000001</v>
      </c>
      <c r="L20" s="38">
        <v>8570.83</v>
      </c>
      <c r="M20" s="48">
        <f t="shared" si="3"/>
        <v>0.13600000000000001</v>
      </c>
      <c r="N20" s="33">
        <v>2809.2</v>
      </c>
    </row>
    <row r="21" spans="1:14" ht="20.100000000000001" customHeight="1" x14ac:dyDescent="0.2">
      <c r="A21" s="15"/>
      <c r="B21" s="19"/>
      <c r="C21" s="20" t="s">
        <v>33</v>
      </c>
      <c r="D21" s="31">
        <v>2892000</v>
      </c>
      <c r="E21" s="31">
        <v>185397.95</v>
      </c>
      <c r="F21" s="31">
        <v>3692000</v>
      </c>
      <c r="G21" s="32">
        <v>3319569.1</v>
      </c>
      <c r="H21" s="40">
        <f t="shared" si="0"/>
        <v>0.89900000000000002</v>
      </c>
      <c r="I21" s="33">
        <v>187032.95</v>
      </c>
      <c r="J21" s="37">
        <v>681918.64</v>
      </c>
      <c r="K21" s="45">
        <f t="shared" si="2"/>
        <v>0.185</v>
      </c>
      <c r="L21" s="38">
        <v>473942.28</v>
      </c>
      <c r="M21" s="48">
        <f t="shared" si="3"/>
        <v>0.128</v>
      </c>
      <c r="N21" s="33">
        <v>433536.6</v>
      </c>
    </row>
    <row r="22" spans="1:14" ht="20.100000000000001" customHeight="1" x14ac:dyDescent="0.2">
      <c r="A22" s="15"/>
      <c r="B22" s="19"/>
      <c r="C22" s="20" t="s">
        <v>34</v>
      </c>
      <c r="D22" s="31">
        <v>36919552</v>
      </c>
      <c r="E22" s="31">
        <v>3210108.32</v>
      </c>
      <c r="F22" s="31">
        <v>28714552</v>
      </c>
      <c r="G22" s="32">
        <v>16579612.43</v>
      </c>
      <c r="H22" s="40">
        <f t="shared" si="0"/>
        <v>0.57699999999999996</v>
      </c>
      <c r="I22" s="33">
        <v>8924831.25</v>
      </c>
      <c r="J22" s="37">
        <v>4086701.25</v>
      </c>
      <c r="K22" s="45">
        <f t="shared" si="2"/>
        <v>0.14199999999999999</v>
      </c>
      <c r="L22" s="38">
        <v>3580930.52</v>
      </c>
      <c r="M22" s="48">
        <f t="shared" si="3"/>
        <v>0.125</v>
      </c>
      <c r="N22" s="33">
        <v>1904745.02</v>
      </c>
    </row>
    <row r="23" spans="1:14" ht="20.100000000000001" customHeight="1" x14ac:dyDescent="0.2">
      <c r="A23" s="15"/>
      <c r="B23" s="19"/>
      <c r="C23" s="20" t="s">
        <v>39</v>
      </c>
      <c r="D23" s="31">
        <v>8668000</v>
      </c>
      <c r="E23" s="31">
        <v>724613</v>
      </c>
      <c r="F23" s="31">
        <v>16868000</v>
      </c>
      <c r="G23" s="32">
        <v>14429475.68</v>
      </c>
      <c r="H23" s="40">
        <f t="shared" si="0"/>
        <v>0.85499999999999998</v>
      </c>
      <c r="I23" s="33">
        <v>1713911.32</v>
      </c>
      <c r="J23" s="37">
        <v>562180.56000000006</v>
      </c>
      <c r="K23" s="45">
        <f t="shared" si="2"/>
        <v>3.3000000000000002E-2</v>
      </c>
      <c r="L23" s="38">
        <v>452929.69</v>
      </c>
      <c r="M23" s="48">
        <f t="shared" si="3"/>
        <v>2.7E-2</v>
      </c>
      <c r="N23" s="33">
        <v>905672.17</v>
      </c>
    </row>
    <row r="24" spans="1:14" ht="20.100000000000001" customHeight="1" x14ac:dyDescent="0.2">
      <c r="A24" s="15"/>
      <c r="B24" s="19"/>
      <c r="C24" s="20" t="s">
        <v>22</v>
      </c>
      <c r="D24" s="31">
        <v>582756</v>
      </c>
      <c r="E24" s="31">
        <v>0</v>
      </c>
      <c r="F24" s="31">
        <f t="shared" ref="F24:F25" si="4">D24-E24</f>
        <v>582756</v>
      </c>
      <c r="G24" s="32">
        <v>124013.14</v>
      </c>
      <c r="H24" s="40">
        <f t="shared" si="0"/>
        <v>0.21299999999999999</v>
      </c>
      <c r="I24" s="33">
        <f>F24-G24</f>
        <v>458742.86</v>
      </c>
      <c r="J24" s="37">
        <v>124013.14</v>
      </c>
      <c r="K24" s="45">
        <f t="shared" si="2"/>
        <v>0.21299999999999999</v>
      </c>
      <c r="L24" s="38">
        <v>91030.47</v>
      </c>
      <c r="M24" s="48">
        <f t="shared" si="3"/>
        <v>0.156</v>
      </c>
      <c r="N24" s="33">
        <v>63102.96</v>
      </c>
    </row>
    <row r="25" spans="1:14" ht="20.100000000000001" customHeight="1" x14ac:dyDescent="0.2">
      <c r="A25" s="15"/>
      <c r="B25" s="19"/>
      <c r="C25" s="20" t="s">
        <v>23</v>
      </c>
      <c r="D25" s="31">
        <v>1682000</v>
      </c>
      <c r="E25" s="31">
        <v>0</v>
      </c>
      <c r="F25" s="31">
        <f t="shared" si="4"/>
        <v>1682000</v>
      </c>
      <c r="G25" s="32">
        <v>1359899.3</v>
      </c>
      <c r="H25" s="40">
        <f t="shared" si="0"/>
        <v>0.80900000000000005</v>
      </c>
      <c r="I25" s="33">
        <f>F25-G25</f>
        <v>322100.69999999995</v>
      </c>
      <c r="J25" s="37">
        <v>218819.96</v>
      </c>
      <c r="K25" s="45">
        <f t="shared" si="2"/>
        <v>0.13</v>
      </c>
      <c r="L25" s="38">
        <v>218819.96</v>
      </c>
      <c r="M25" s="48">
        <f t="shared" si="3"/>
        <v>0.13</v>
      </c>
      <c r="N25" s="33">
        <v>74823.179999999993</v>
      </c>
    </row>
    <row r="26" spans="1:14" ht="20.100000000000001" customHeight="1" x14ac:dyDescent="0.2">
      <c r="A26" s="15"/>
      <c r="B26" s="19"/>
      <c r="C26" s="20" t="s">
        <v>37</v>
      </c>
      <c r="D26" s="31">
        <v>0</v>
      </c>
      <c r="E26" s="31">
        <v>0</v>
      </c>
      <c r="F26" s="31">
        <v>5000</v>
      </c>
      <c r="G26" s="32">
        <v>458.91</v>
      </c>
      <c r="H26" s="40">
        <f t="shared" si="0"/>
        <v>9.1999999999999998E-2</v>
      </c>
      <c r="I26" s="33">
        <f>F26-G26</f>
        <v>4541.09</v>
      </c>
      <c r="J26" s="37">
        <v>458.91</v>
      </c>
      <c r="K26" s="45">
        <f t="shared" si="2"/>
        <v>9.1999999999999998E-2</v>
      </c>
      <c r="L26" s="38">
        <v>458.91</v>
      </c>
      <c r="M26" s="48">
        <f t="shared" si="3"/>
        <v>9.1999999999999998E-2</v>
      </c>
      <c r="N26" s="33">
        <v>0</v>
      </c>
    </row>
    <row r="27" spans="1:14" ht="20.100000000000001" customHeight="1" x14ac:dyDescent="0.2">
      <c r="A27" s="23"/>
      <c r="B27" s="21"/>
      <c r="C27" s="20" t="s">
        <v>28</v>
      </c>
      <c r="D27" s="31">
        <v>34600</v>
      </c>
      <c r="E27" s="31">
        <v>0</v>
      </c>
      <c r="F27" s="31">
        <f>D27-E27</f>
        <v>34600</v>
      </c>
      <c r="G27" s="32">
        <v>7975.59</v>
      </c>
      <c r="H27" s="40">
        <f t="shared" si="0"/>
        <v>0.23100000000000001</v>
      </c>
      <c r="I27" s="33">
        <f>F27-G27</f>
        <v>26624.41</v>
      </c>
      <c r="J27" s="37">
        <v>1090.17</v>
      </c>
      <c r="K27" s="45">
        <f t="shared" si="2"/>
        <v>3.2000000000000001E-2</v>
      </c>
      <c r="L27" s="38">
        <v>914.58</v>
      </c>
      <c r="M27" s="48">
        <f t="shared" si="3"/>
        <v>2.5999999999999999E-2</v>
      </c>
      <c r="N27" s="33">
        <v>480.31</v>
      </c>
    </row>
    <row r="28" spans="1:14" ht="20.100000000000001" customHeight="1" x14ac:dyDescent="0.2">
      <c r="A28" s="24" t="s">
        <v>24</v>
      </c>
      <c r="B28" s="16"/>
      <c r="C28" s="16"/>
      <c r="D28" s="29">
        <f>D29</f>
        <v>150100</v>
      </c>
      <c r="E28" s="29">
        <f>E29</f>
        <v>6199758.9400000004</v>
      </c>
      <c r="F28" s="29">
        <f>F29</f>
        <v>6349860</v>
      </c>
      <c r="G28" s="29">
        <f>G29</f>
        <v>12332.73</v>
      </c>
      <c r="H28" s="42">
        <f t="shared" ref="H28:H33" si="5">ROUND(G28/F28,3)*1</f>
        <v>2E-3</v>
      </c>
      <c r="I28" s="29">
        <f>I29</f>
        <v>137768.32999999999</v>
      </c>
      <c r="J28" s="29">
        <f>J29</f>
        <v>12332.73</v>
      </c>
      <c r="K28" s="44">
        <f t="shared" si="2"/>
        <v>2E-3</v>
      </c>
      <c r="L28" s="29">
        <f>L29</f>
        <v>2132.73</v>
      </c>
      <c r="M28" s="44">
        <f>ROUND(L28/F28,3)*1</f>
        <v>0</v>
      </c>
      <c r="N28" s="29">
        <f>N29</f>
        <v>24443.78</v>
      </c>
    </row>
    <row r="29" spans="1:14" s="3" customFormat="1" ht="20.100000000000001" customHeight="1" x14ac:dyDescent="0.25">
      <c r="A29" s="15"/>
      <c r="B29" s="49" t="s">
        <v>25</v>
      </c>
      <c r="C29" s="22"/>
      <c r="D29" s="30">
        <f>SUM(D30+D31+D32)</f>
        <v>150100</v>
      </c>
      <c r="E29" s="30">
        <f>SUM(E30+E31+E32)</f>
        <v>6199758.9400000004</v>
      </c>
      <c r="F29" s="30">
        <f>SUM(F30+F31+F32)</f>
        <v>6349860</v>
      </c>
      <c r="G29" s="30">
        <f>SUM(G30+G31+G32)</f>
        <v>12332.73</v>
      </c>
      <c r="H29" s="43">
        <f t="shared" si="5"/>
        <v>2E-3</v>
      </c>
      <c r="I29" s="30">
        <f>SUM(I30+I31+I32)</f>
        <v>137768.32999999999</v>
      </c>
      <c r="J29" s="30">
        <f>SUM(J30+J31+J32)</f>
        <v>12332.73</v>
      </c>
      <c r="K29" s="46">
        <f t="shared" si="2"/>
        <v>2E-3</v>
      </c>
      <c r="L29" s="30">
        <f>SUM(L30+L31+L32)</f>
        <v>2132.73</v>
      </c>
      <c r="M29" s="46">
        <f>ROUND(L29/F29,3)*1</f>
        <v>0</v>
      </c>
      <c r="N29" s="30">
        <f>SUM(N30+N31+N32)</f>
        <v>24443.78</v>
      </c>
    </row>
    <row r="30" spans="1:14" ht="20.100000000000001" customHeight="1" x14ac:dyDescent="0.2">
      <c r="A30" s="15"/>
      <c r="B30" s="50"/>
      <c r="C30" s="20" t="s">
        <v>43</v>
      </c>
      <c r="D30" s="31">
        <v>50</v>
      </c>
      <c r="E30" s="31">
        <v>0</v>
      </c>
      <c r="F30" s="31">
        <f>D30-E30</f>
        <v>50</v>
      </c>
      <c r="G30" s="32">
        <v>0</v>
      </c>
      <c r="H30" s="40">
        <f t="shared" si="5"/>
        <v>0</v>
      </c>
      <c r="I30" s="33">
        <f>F30-G30</f>
        <v>50</v>
      </c>
      <c r="J30" s="37">
        <v>0</v>
      </c>
      <c r="K30" s="45">
        <f t="shared" si="2"/>
        <v>0</v>
      </c>
      <c r="L30" s="38">
        <v>0</v>
      </c>
      <c r="M30" s="48">
        <f>ROUND(L30/F30,3)*1</f>
        <v>0</v>
      </c>
      <c r="N30" s="33">
        <v>0</v>
      </c>
    </row>
    <row r="31" spans="1:14" ht="20.100000000000001" customHeight="1" x14ac:dyDescent="0.2">
      <c r="A31" s="15"/>
      <c r="B31" s="50"/>
      <c r="C31" s="20" t="s">
        <v>26</v>
      </c>
      <c r="D31" s="31">
        <v>150000</v>
      </c>
      <c r="E31" s="31">
        <v>6199758.9400000004</v>
      </c>
      <c r="F31" s="31">
        <v>6349760</v>
      </c>
      <c r="G31" s="32">
        <v>12332.73</v>
      </c>
      <c r="H31" s="40">
        <f t="shared" si="5"/>
        <v>2E-3</v>
      </c>
      <c r="I31" s="33">
        <v>137668.32999999999</v>
      </c>
      <c r="J31" s="37">
        <v>12332.73</v>
      </c>
      <c r="K31" s="45">
        <f t="shared" si="2"/>
        <v>2E-3</v>
      </c>
      <c r="L31" s="38">
        <v>2132.73</v>
      </c>
      <c r="M31" s="48">
        <f>ROUND(L31/F31,4)*1</f>
        <v>2.9999999999999997E-4</v>
      </c>
      <c r="N31" s="33">
        <v>24443.78</v>
      </c>
    </row>
    <row r="32" spans="1:14" ht="20.100000000000001" customHeight="1" x14ac:dyDescent="0.2">
      <c r="A32" s="23"/>
      <c r="B32" s="51"/>
      <c r="C32" s="20" t="s">
        <v>41</v>
      </c>
      <c r="D32" s="31">
        <v>50</v>
      </c>
      <c r="E32" s="31">
        <v>0</v>
      </c>
      <c r="F32" s="31">
        <f>D32-E32</f>
        <v>50</v>
      </c>
      <c r="G32" s="32">
        <v>0</v>
      </c>
      <c r="H32" s="40">
        <f t="shared" si="5"/>
        <v>0</v>
      </c>
      <c r="I32" s="33">
        <f>F32-G32</f>
        <v>50</v>
      </c>
      <c r="J32" s="37">
        <v>0</v>
      </c>
      <c r="K32" s="45">
        <f t="shared" si="2"/>
        <v>0</v>
      </c>
      <c r="L32" s="38">
        <v>0</v>
      </c>
      <c r="M32" s="48">
        <f>ROUND(L32/F32,3)*1</f>
        <v>0</v>
      </c>
      <c r="N32" s="33">
        <v>0</v>
      </c>
    </row>
    <row r="33" spans="1:14" ht="20.100000000000001" customHeight="1" x14ac:dyDescent="0.2">
      <c r="A33" s="56" t="s">
        <v>27</v>
      </c>
      <c r="B33" s="57"/>
      <c r="C33" s="58"/>
      <c r="D33" s="39">
        <f>D8+D28</f>
        <v>120114645</v>
      </c>
      <c r="E33" s="52">
        <f>E8+E28</f>
        <v>10649451.59</v>
      </c>
      <c r="F33" s="52">
        <f>F8+F28</f>
        <v>126314405</v>
      </c>
      <c r="G33" s="39">
        <f>G8+G28</f>
        <v>56639769.409999989</v>
      </c>
      <c r="H33" s="41">
        <f t="shared" si="5"/>
        <v>0.44800000000000001</v>
      </c>
      <c r="I33" s="39">
        <f>I8+I28</f>
        <v>59025184</v>
      </c>
      <c r="J33" s="39">
        <f>J8+J28</f>
        <v>24622388.970000003</v>
      </c>
      <c r="K33" s="47">
        <f t="shared" si="2"/>
        <v>0.19500000000000001</v>
      </c>
      <c r="L33" s="39">
        <f>L8+L28</f>
        <v>19919355.130000003</v>
      </c>
      <c r="M33" s="47">
        <f>ROUND(L33/F33,3)*1</f>
        <v>0.158</v>
      </c>
      <c r="N33" s="39">
        <f>N8+N28</f>
        <v>7889633.5100000007</v>
      </c>
    </row>
    <row r="34" spans="1:14" x14ac:dyDescent="0.2">
      <c r="A34" s="28" t="s">
        <v>38</v>
      </c>
      <c r="E34" s="59">
        <f>E33+F33</f>
        <v>136963856.59</v>
      </c>
      <c r="F34" s="60"/>
    </row>
  </sheetData>
  <mergeCells count="3">
    <mergeCell ref="A6:C6"/>
    <mergeCell ref="A33:C33"/>
    <mergeCell ref="E34:F34"/>
  </mergeCells>
  <pageMargins left="0" right="0" top="0" bottom="0" header="0" footer="0"/>
  <pageSetup paperSize="9" scale="60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PBrush" shapeId="4097" r:id="rId4">
          <objectPr defaultSize="0" autoPict="0" r:id="rId5">
            <anchor moveWithCells="1" sizeWithCells="1">
              <from>
                <xdr:col>0</xdr:col>
                <xdr:colOff>190500</xdr:colOff>
                <xdr:row>0</xdr:row>
                <xdr:rowOff>104775</xdr:rowOff>
              </from>
              <to>
                <xdr:col>2</xdr:col>
                <xdr:colOff>323850</xdr:colOff>
                <xdr:row>3</xdr:row>
                <xdr:rowOff>180975</xdr:rowOff>
              </to>
            </anchor>
          </objectPr>
        </oleObject>
      </mc:Choice>
      <mc:Fallback>
        <oleObject progId="PBrush" shapeId="4097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SPassos</dc:creator>
  <cp:lastModifiedBy>Claudia Possan Foschiera</cp:lastModifiedBy>
  <cp:lastPrinted>2017-10-17T13:01:38Z</cp:lastPrinted>
  <dcterms:created xsi:type="dcterms:W3CDTF">2015-03-24T18:37:33Z</dcterms:created>
  <dcterms:modified xsi:type="dcterms:W3CDTF">2021-05-27T16:34:48Z</dcterms:modified>
</cp:coreProperties>
</file>