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7AF5C5AE-EF09-4A3F-A7C4-DD7C824AEA24}" xr6:coauthVersionLast="46" xr6:coauthVersionMax="46" xr10:uidLastSave="{00000000-0000-0000-0000-000000000000}"/>
  <bookViews>
    <workbookView xWindow="-120" yWindow="-120" windowWidth="20730" windowHeight="11160"/>
  </bookViews>
  <sheets>
    <sheet name="2021" sheetId="5" r:id="rId1"/>
  </sheets>
  <definedNames>
    <definedName name="_xlnm.Print_Area" localSheetId="0">'2021'!$B$1:$AD$34</definedName>
  </definedNames>
  <calcPr calcId="191029"/>
</workbook>
</file>

<file path=xl/calcChain.xml><?xml version="1.0" encoding="utf-8"?>
<calcChain xmlns="http://schemas.openxmlformats.org/spreadsheetml/2006/main">
  <c r="J23" i="5" l="1"/>
  <c r="J22" i="5"/>
  <c r="J21" i="5"/>
  <c r="AD21" i="5"/>
  <c r="J19" i="5"/>
  <c r="AD19" i="5" s="1"/>
  <c r="J18" i="5"/>
  <c r="AD18" i="5"/>
  <c r="J17" i="5"/>
  <c r="AD17" i="5"/>
  <c r="J15" i="5"/>
  <c r="AD15" i="5" s="1"/>
  <c r="J11" i="5"/>
  <c r="J9" i="5"/>
  <c r="J8" i="5"/>
  <c r="J7" i="5" s="1"/>
  <c r="H23" i="5"/>
  <c r="AD23" i="5" s="1"/>
  <c r="H22" i="5"/>
  <c r="AD22" i="5" s="1"/>
  <c r="H20" i="5"/>
  <c r="H12" i="5" s="1"/>
  <c r="H15" i="5"/>
  <c r="H14" i="5"/>
  <c r="J14" i="5" s="1"/>
  <c r="H11" i="5"/>
  <c r="AD11" i="5" s="1"/>
  <c r="H10" i="5"/>
  <c r="J10" i="5" s="1"/>
  <c r="H9" i="5"/>
  <c r="H8" i="5"/>
  <c r="AD30" i="5"/>
  <c r="AD24" i="5"/>
  <c r="AD16" i="5"/>
  <c r="Z28" i="5"/>
  <c r="Z27" i="5" s="1"/>
  <c r="Z31" i="5" s="1"/>
  <c r="AD29" i="5"/>
  <c r="AD28" i="5" s="1"/>
  <c r="AD27" i="5" s="1"/>
  <c r="AB28" i="5"/>
  <c r="AB27" i="5"/>
  <c r="F7" i="5"/>
  <c r="F12" i="5"/>
  <c r="H28" i="5"/>
  <c r="H27" i="5" s="1"/>
  <c r="F28" i="5"/>
  <c r="F27" i="5"/>
  <c r="AD26" i="5"/>
  <c r="Z12" i="5"/>
  <c r="J28" i="5"/>
  <c r="J27" i="5" s="1"/>
  <c r="L12" i="5"/>
  <c r="L28" i="5"/>
  <c r="L27" i="5" s="1"/>
  <c r="L31" i="5" s="1"/>
  <c r="P28" i="5"/>
  <c r="P27" i="5" s="1"/>
  <c r="AD25" i="5"/>
  <c r="N28" i="5"/>
  <c r="N27" i="5" s="1"/>
  <c r="N31" i="5" s="1"/>
  <c r="R28" i="5"/>
  <c r="R27" i="5"/>
  <c r="L7" i="5"/>
  <c r="L6" i="5"/>
  <c r="N7" i="5"/>
  <c r="P7" i="5"/>
  <c r="P6" i="5" s="1"/>
  <c r="AD13" i="5"/>
  <c r="AD9" i="5"/>
  <c r="N12" i="5"/>
  <c r="N6" i="5" s="1"/>
  <c r="R12" i="5"/>
  <c r="P12" i="5"/>
  <c r="T7" i="5"/>
  <c r="R7" i="5"/>
  <c r="T28" i="5"/>
  <c r="T27" i="5" s="1"/>
  <c r="T31" i="5" s="1"/>
  <c r="X7" i="5"/>
  <c r="R6" i="5"/>
  <c r="V28" i="5"/>
  <c r="V27" i="5"/>
  <c r="X28" i="5"/>
  <c r="X27" i="5"/>
  <c r="X31" i="5" s="1"/>
  <c r="V12" i="5"/>
  <c r="V6" i="5" s="1"/>
  <c r="V31" i="5" s="1"/>
  <c r="V7" i="5"/>
  <c r="X12" i="5"/>
  <c r="X6" i="5" s="1"/>
  <c r="T12" i="5"/>
  <c r="T6" i="5"/>
  <c r="Z7" i="5"/>
  <c r="Z6" i="5" s="1"/>
  <c r="AB12" i="5"/>
  <c r="AB6" i="5" s="1"/>
  <c r="AB7" i="5"/>
  <c r="R31" i="5"/>
  <c r="F6" i="5"/>
  <c r="F31" i="5"/>
  <c r="AD8" i="5"/>
  <c r="P31" i="5" l="1"/>
  <c r="AB31" i="5"/>
  <c r="AD7" i="5"/>
  <c r="J12" i="5"/>
  <c r="J6" i="5" s="1"/>
  <c r="J31" i="5" s="1"/>
  <c r="AD14" i="5"/>
  <c r="J20" i="5"/>
  <c r="AD20" i="5" s="1"/>
  <c r="H7" i="5"/>
  <c r="H6" i="5" s="1"/>
  <c r="H31" i="5" s="1"/>
  <c r="AD10" i="5"/>
  <c r="AD12" i="5" l="1"/>
  <c r="AD6" i="5" s="1"/>
  <c r="AD31" i="5" s="1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<sst xmlns="http://schemas.openxmlformats.org/spreadsheetml/2006/main" count="45" uniqueCount="45">
  <si>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</si>
  <si>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</si>
  <si>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</si>
  <si>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</si>
  <si>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</si>
  <si>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</si>
  <si>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</si>
  <si>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</si>
  <si>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</si>
  <si>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</si>
  <si>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</si>
  <si>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</si>
  <si>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</si>
  <si>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</si>
  <si>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</si>
  <si>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</si>
  <si>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</si>
  <si>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</si>
  <si>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</si>
  <si>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</si>
  <si>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</si>
  <si>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</si>
  <si>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</si>
  <si>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</si>
  <si>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</si>
  <si>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</si>
  <si>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</si>
  <si>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</si>
  <si>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</si>
  <si>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</si>
  <si>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</si>
  <si>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</si>
  <si>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</si>
  <si>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</si>
  <si>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</si>
  <si>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</si>
  <si>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</si>
  <si>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</si>
  <si>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</si>
  <si>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</si>
  <si>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</si>
  <si>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</si>
  <si>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</si>
  <si>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</si>
  <si>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01/03/2021 a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</si>
</sst>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D6157F3-3725-4FFD-9EF3-DBFCBA857B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4FCB85E-214B-4751-9A72-111D25AD720D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52" name="Imagem 3">
          <a:extLst>
            <a:ext uri="{FF2B5EF4-FFF2-40B4-BE49-F238E27FC236}">
              <a16:creationId xmlns:a16="http://schemas.microsoft.com/office/drawing/2014/main" id="{08555C74-8DA3-4E62-9E70-6BE9CEF4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2650" y="266700"/>
          <a:ext cx="1885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J31" sqref="J3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7109375" customWidth="1"/>
    <col min="14" max="14" width="15.7109375" customWidth="1"/>
    <col min="15" max="15" width="2" customWidth="1"/>
    <col min="16" max="16" width="15.85546875" customWidth="1"/>
    <col min="17" max="17" width="2" customWidth="1"/>
    <col min="18" max="18" width="15.7109375" customWidth="1"/>
    <col min="19" max="19" width="1.85546875" customWidth="1"/>
    <col min="20" max="20" width="15.7109375" customWidth="1"/>
    <col min="21" max="21" width="1.5703125" customWidth="1"/>
    <col min="22" max="22" width="15.7109375" customWidth="1"/>
    <col min="23" max="23" width="1.85546875" customWidth="1"/>
    <col min="24" max="24" width="15.7109375" customWidth="1"/>
    <col min="25" max="25" width="1.85546875" customWidth="1"/>
    <col min="26" max="26" width="15.5703125" customWidth="1"/>
    <col min="27" max="27" width="1.85546875" customWidth="1"/>
    <col min="28" max="28" width="15.5703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44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6664304.2700000005</v>
      </c>
      <c r="K6" s="13"/>
      <c r="L6" s="29">
        <f>L7+L12</f>
        <v>0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17540626.050000001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4750963.1400000006</v>
      </c>
      <c r="K7" s="14"/>
      <c r="L7" s="27">
        <f>L8+L9+L10+L11</f>
        <v>0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13408557.74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>
        <f>43498.34-F8-H8</f>
        <v>13569.58</v>
      </c>
      <c r="K8" s="19"/>
      <c r="L8" s="20"/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43498.34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>
        <f>10219773.72-F9-H9</f>
        <v>3694561.4700000011</v>
      </c>
      <c r="K9" s="19"/>
      <c r="L9" s="20"/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10219773.720000001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>
        <f>3143941.05-F10-H10</f>
        <v>1041953.8199999996</v>
      </c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3143941.05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>
        <f>1344.63-F11-H11</f>
        <v>878.27000000000021</v>
      </c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1344.63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1913341.1300000001</v>
      </c>
      <c r="K12" s="23"/>
      <c r="L12" s="32">
        <f>SUM(L13:L26)</f>
        <v>0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4132068.31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0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>
        <f>61452.88-F14-H14</f>
        <v>20231.159999999996</v>
      </c>
      <c r="K14" s="19"/>
      <c r="L14" s="20"/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61452.88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>
        <f>54702.19-F15-H15</f>
        <v>14277.330000000002</v>
      </c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54702.19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>
        <v>6685.09</v>
      </c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6685.09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>
        <f>437864.15-H17</f>
        <v>223019.41000000003</v>
      </c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437864.15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>
        <f>5637.85-H18</f>
        <v>2889.9400000000005</v>
      </c>
      <c r="K18" s="19"/>
      <c r="L18" s="20"/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5637.85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>
        <f>454593.48-H19</f>
        <v>227296.74</v>
      </c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454593.48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>
        <f>2485907.42-F20-H20</f>
        <v>1200160.79</v>
      </c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2485907.42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>
        <f>404910.65-H21</f>
        <v>119885.18000000005</v>
      </c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404910.65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>
        <f>91030.47-F22-H22</f>
        <v>31534.49</v>
      </c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91030.47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>
        <f>128369.55-F23-H23</f>
        <v>66446.420000000013</v>
      </c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128369.55000000002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>
        <v>0</v>
      </c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0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>
        <v>914.58</v>
      </c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914.58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2132.73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2132.73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2132.73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2132.73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2132.73</v>
      </c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2132.73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6666437.0000000009</v>
      </c>
      <c r="K31" s="37"/>
      <c r="L31" s="35">
        <f>L27+L6</f>
        <v>0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17542758.780000001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2021-05-27T16:32:12Z</dcterms:modified>
</cp:coreProperties>
</file>