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C2B57675-D92F-4A98-BADE-36A91973B8D0}" xr6:coauthVersionLast="46" xr6:coauthVersionMax="46" xr10:uidLastSave="{00000000-0000-0000-0000-000000000000}"/>
  <bookViews>
    <workbookView xWindow="-120" yWindow="-120" windowWidth="20730" windowHeight="11160" tabRatio="326"/>
  </bookViews>
  <sheets>
    <sheet name="RECEITAS BASE SIR" sheetId="1" r:id="rId1"/>
    <sheet name="Plan1" sheetId="2" r:id="rId2"/>
  </sheets>
  <definedNames>
    <definedName name="_xlnm.Print_Area" localSheetId="1">Plan1!$B$7:$R$26</definedName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E24" i="1" l="1"/>
  <c r="Q24" i="1"/>
  <c r="F28" i="2"/>
  <c r="G28" i="2"/>
  <c r="H28" i="2"/>
  <c r="I28" i="2"/>
  <c r="J28" i="2"/>
  <c r="K28" i="2"/>
  <c r="L28" i="2"/>
  <c r="M28" i="2"/>
  <c r="N28" i="2"/>
  <c r="O28" i="2"/>
  <c r="P28" i="2"/>
  <c r="R17" i="2"/>
  <c r="R18" i="2"/>
  <c r="R19" i="2"/>
  <c r="R20" i="2"/>
  <c r="R21" i="2"/>
  <c r="R23" i="2"/>
  <c r="R24" i="2"/>
  <c r="R25" i="2"/>
  <c r="E16" i="2"/>
  <c r="R16" i="2" s="1"/>
  <c r="E22" i="2"/>
  <c r="E11" i="2"/>
  <c r="R11" i="2"/>
  <c r="R9" i="2"/>
  <c r="R10" i="2"/>
  <c r="R12" i="2"/>
  <c r="R8" i="2"/>
  <c r="Q18" i="1"/>
  <c r="R18" i="1" s="1"/>
  <c r="T18" i="1" s="1"/>
  <c r="O48" i="1"/>
  <c r="P48" i="1"/>
  <c r="Q12" i="1"/>
  <c r="R12" i="1" s="1"/>
  <c r="T12" i="1" s="1"/>
  <c r="R44" i="1"/>
  <c r="T44" i="1" s="1"/>
  <c r="Q59" i="1"/>
  <c r="R59" i="1" s="1"/>
  <c r="T59" i="1" s="1"/>
  <c r="I47" i="1"/>
  <c r="I89" i="1" s="1"/>
  <c r="F47" i="1"/>
  <c r="F49" i="1"/>
  <c r="F50" i="1" s="1"/>
  <c r="G47" i="1"/>
  <c r="H47" i="1"/>
  <c r="J47" i="1"/>
  <c r="J49" i="1"/>
  <c r="J50" i="1" s="1"/>
  <c r="K47" i="1"/>
  <c r="K49" i="1"/>
  <c r="K50" i="1" s="1"/>
  <c r="L47" i="1"/>
  <c r="L49" i="1" s="1"/>
  <c r="L50" i="1" s="1"/>
  <c r="M47" i="1"/>
  <c r="M89" i="1" s="1"/>
  <c r="N47" i="1"/>
  <c r="N49" i="1" s="1"/>
  <c r="N50" i="1" s="1"/>
  <c r="O47" i="1"/>
  <c r="O49" i="1"/>
  <c r="O50" i="1" s="1"/>
  <c r="P47" i="1"/>
  <c r="P89" i="1"/>
  <c r="P49" i="1"/>
  <c r="P50" i="1" s="1"/>
  <c r="E47" i="1"/>
  <c r="E89" i="1" s="1"/>
  <c r="T46" i="1"/>
  <c r="T49" i="1"/>
  <c r="T50" i="1"/>
  <c r="T69" i="1"/>
  <c r="T87" i="1"/>
  <c r="E88" i="1"/>
  <c r="H48" i="1"/>
  <c r="G48" i="1"/>
  <c r="F48" i="1"/>
  <c r="E48" i="1"/>
  <c r="R118" i="1"/>
  <c r="I48" i="1"/>
  <c r="J48" i="1"/>
  <c r="K48" i="1"/>
  <c r="L48" i="1"/>
  <c r="M48" i="1"/>
  <c r="N48" i="1"/>
  <c r="Q38" i="1"/>
  <c r="R38" i="1"/>
  <c r="T38" i="1" s="1"/>
  <c r="O88" i="1"/>
  <c r="Q55" i="1"/>
  <c r="R55" i="1" s="1"/>
  <c r="Q57" i="1"/>
  <c r="R57" i="1" s="1"/>
  <c r="T57" i="1" s="1"/>
  <c r="F88" i="1"/>
  <c r="G88" i="1"/>
  <c r="H88" i="1"/>
  <c r="H116" i="1" s="1"/>
  <c r="I88" i="1"/>
  <c r="J88" i="1"/>
  <c r="L88" i="1"/>
  <c r="L116" i="1" s="1"/>
  <c r="M88" i="1"/>
  <c r="N88" i="1"/>
  <c r="P88" i="1"/>
  <c r="Q67" i="1"/>
  <c r="Q79" i="1"/>
  <c r="R79" i="1" s="1"/>
  <c r="T79" i="1" s="1"/>
  <c r="Q77" i="1"/>
  <c r="R77" i="1" s="1"/>
  <c r="T77" i="1" s="1"/>
  <c r="Q73" i="1"/>
  <c r="R73" i="1" s="1"/>
  <c r="T73" i="1" s="1"/>
  <c r="K88" i="1"/>
  <c r="K89" i="1" s="1"/>
  <c r="Q71" i="1"/>
  <c r="R71" i="1" s="1"/>
  <c r="T71" i="1" s="1"/>
  <c r="Q69" i="1"/>
  <c r="Q65" i="1"/>
  <c r="R65" i="1"/>
  <c r="T65" i="1" s="1"/>
  <c r="Q61" i="1"/>
  <c r="R61" i="1" s="1"/>
  <c r="T61" i="1" s="1"/>
  <c r="Q63" i="1"/>
  <c r="R63" i="1" s="1"/>
  <c r="T63" i="1" s="1"/>
  <c r="Q10" i="1"/>
  <c r="R10" i="1"/>
  <c r="Q53" i="1"/>
  <c r="R53" i="1"/>
  <c r="T53" i="1" s="1"/>
  <c r="Q14" i="1"/>
  <c r="Q16" i="1"/>
  <c r="R14" i="1" s="1"/>
  <c r="T14" i="1" s="1"/>
  <c r="R22" i="1"/>
  <c r="T22" i="1" s="1"/>
  <c r="Q26" i="1"/>
  <c r="R26" i="1" s="1"/>
  <c r="T26" i="1" s="1"/>
  <c r="Q28" i="1"/>
  <c r="R28" i="1"/>
  <c r="T28" i="1" s="1"/>
  <c r="Q30" i="1"/>
  <c r="R30" i="1"/>
  <c r="T30" i="1" s="1"/>
  <c r="Q32" i="1"/>
  <c r="R32" i="1" s="1"/>
  <c r="T32" i="1" s="1"/>
  <c r="Q34" i="1"/>
  <c r="R34" i="1" s="1"/>
  <c r="T34" i="1" s="1"/>
  <c r="Q36" i="1"/>
  <c r="R36" i="1"/>
  <c r="T36" i="1" s="1"/>
  <c r="Q40" i="1"/>
  <c r="R40" i="1"/>
  <c r="T40" i="1" s="1"/>
  <c r="Q42" i="1"/>
  <c r="R42" i="1" s="1"/>
  <c r="T42" i="1" s="1"/>
  <c r="Q75" i="1"/>
  <c r="R75" i="1" s="1"/>
  <c r="T75" i="1" s="1"/>
  <c r="Q81" i="1"/>
  <c r="R81" i="1" s="1"/>
  <c r="T81" i="1" s="1"/>
  <c r="Q83" i="1"/>
  <c r="R83" i="1"/>
  <c r="T83" i="1"/>
  <c r="Q85" i="1"/>
  <c r="R85" i="1" s="1"/>
  <c r="T85" i="1" s="1"/>
  <c r="Q93" i="1"/>
  <c r="Q95" i="1"/>
  <c r="Q97" i="1"/>
  <c r="Q99" i="1"/>
  <c r="Q101" i="1"/>
  <c r="Q103" i="1"/>
  <c r="R24" i="1" s="1"/>
  <c r="T24" i="1" s="1"/>
  <c r="Q105" i="1"/>
  <c r="Q107" i="1"/>
  <c r="Q109" i="1"/>
  <c r="Q111" i="1"/>
  <c r="E114" i="1"/>
  <c r="E116" i="1" s="1"/>
  <c r="F114" i="1"/>
  <c r="G114" i="1"/>
  <c r="H114" i="1"/>
  <c r="I114" i="1"/>
  <c r="I116" i="1" s="1"/>
  <c r="J114" i="1"/>
  <c r="J116" i="1"/>
  <c r="K114" i="1"/>
  <c r="K116" i="1" s="1"/>
  <c r="L114" i="1"/>
  <c r="M114" i="1"/>
  <c r="N114" i="1"/>
  <c r="N116" i="1" s="1"/>
  <c r="O114" i="1"/>
  <c r="O116" i="1" s="1"/>
  <c r="P114" i="1"/>
  <c r="P116" i="1"/>
  <c r="Q20" i="1"/>
  <c r="H49" i="1"/>
  <c r="H50" i="1"/>
  <c r="I49" i="1"/>
  <c r="I50" i="1"/>
  <c r="J89" i="1"/>
  <c r="G49" i="1"/>
  <c r="G50" i="1" s="1"/>
  <c r="M49" i="1"/>
  <c r="M50" i="1" s="1"/>
  <c r="N89" i="1"/>
  <c r="R20" i="1"/>
  <c r="T20" i="1" s="1"/>
  <c r="H89" i="1"/>
  <c r="O89" i="1"/>
  <c r="G89" i="1"/>
  <c r="M116" i="1"/>
  <c r="G116" i="1"/>
  <c r="R22" i="2"/>
  <c r="E13" i="2"/>
  <c r="R13" i="2" s="1"/>
  <c r="Q114" i="1"/>
  <c r="R67" i="1"/>
  <c r="T67" i="1"/>
  <c r="F89" i="1"/>
  <c r="Q47" i="1"/>
  <c r="Q49" i="1" s="1"/>
  <c r="Q50" i="1" s="1"/>
  <c r="F116" i="1"/>
  <c r="R47" i="1" l="1"/>
  <c r="R88" i="1"/>
  <c r="T55" i="1"/>
  <c r="T10" i="1"/>
  <c r="Q88" i="1"/>
  <c r="Q116" i="1" s="1"/>
  <c r="Q120" i="1" s="1"/>
  <c r="L89" i="1"/>
  <c r="E49" i="1"/>
  <c r="E50" i="1" s="1"/>
  <c r="E26" i="2"/>
  <c r="R26" i="2" s="1"/>
  <c r="R28" i="2" s="1"/>
  <c r="E28" i="2" l="1"/>
  <c r="R116" i="1"/>
  <c r="R120" i="1" s="1"/>
</calcChain>
</file>

<file path=xl/sharedStrings.xml><?xml version="1.0" encoding="utf-8"?>
<sst xmlns="http://schemas.openxmlformats.org/spreadsheetml/2006/main" count="291" uniqueCount="116">
  <si>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</si>
  <si>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</si>
  <si>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</si>
  <si>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</si>
  <si>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</si>
  <si>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</si>
  <si>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</si>
  <si>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</si>
  <si>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</si>
  <si>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</si>
  <si>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</si>
  <si>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</si>
  <si>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</si>
  <si>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</si>
  <si>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</si>
  <si>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</si>
  <si>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</si>
  <si>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</si>
  <si>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</si>
  <si>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</si>
  <si>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</si>
  <si>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</si>
  <si>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</si>
  <si>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</si>
  <si>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</si>
  <si>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</si>
  <si>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</si>
  <si>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</si>
  <si>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</si>
  <si>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</si>
  <si>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</si>
  <si>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</si>
  <si>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</si>
  <si>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</si>
  <si>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</si>
  <si>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</si>
  <si>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</si>
  <si>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</si>
  <si>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</si>
  <si>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</si>
  <si>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</si>
  <si>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</si>
  <si>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</si>
  <si>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</si>
  <si>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</si>
  <si>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</si>
  <si>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</si>
  <si>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</si>
  <si>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</si>
  <si>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</si>
  <si>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</si>
  <si>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</si>
  <si>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</si>
  <si>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</si>
  <si>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</si>
  <si>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</si>
  <si>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</si>
  <si>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</si>
  <si>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</si>
  <si>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</si>
  <si>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</si>
  <si>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</si>
  <si>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</si>
  <si>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</si>
  <si>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</si>
  <si>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</si>
  <si>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</si>
  <si>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</si>
  <si>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</si>
  <si>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</si>
  <si>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</si>
  <si>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</si>
  <si>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</si>
  <si>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</si>
  <si>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</si>
  <si>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</si>
  <si>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</si>
  <si>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</si>
  <si>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</si>
  <si>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</si>
  <si>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</si>
  <si>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</si>
  <si>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>DEMONSTRATIVO DA RECEITA ARRECADADA E REALIZAÇÃO DO EXERCÍCIO DE 2020</t>
  </si>
  <si>
    <t xml:space="preserve">RECEITA ORÇAMENTÁRIA </t>
  </si>
  <si>
    <t>Aplicação Financeira e juros</t>
  </si>
  <si>
    <t>Multas CDC e NFPTA</t>
  </si>
  <si>
    <t>Divida Ativa</t>
  </si>
  <si>
    <t>VR/VA/CM/DIV</t>
  </si>
  <si>
    <t>DREM (-)</t>
  </si>
  <si>
    <t xml:space="preserve">Janeiro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</si>
  <si>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</si>
  <si>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</si>
  <si>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</si>
  <si>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</si>
  <si>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</si>
  <si>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</si>
  <si>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</si>
  <si>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</si>
  <si>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</si>
  <si>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</si>
  <si>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</si>
  <si>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</si>
  <si>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TOTAIS</t>
  </si>
  <si>
    <t>IRRF</t>
  </si>
  <si>
    <t>Encargos + PIS/PASEP</t>
  </si>
  <si>
    <t>Adiantamentos e diarias</t>
  </si>
  <si>
    <t>Beneficios</t>
  </si>
  <si>
    <t>Contratos regulares</t>
  </si>
  <si>
    <t>Demais credores</t>
  </si>
  <si>
    <t>Pessoal (folha, férias, H.E, consignados)</t>
  </si>
  <si>
    <t>Investimentos (aquisição mat. Permanente)</t>
  </si>
  <si>
    <t>Repasse de multas municipios conveniados</t>
  </si>
  <si>
    <t>Utilidade publica (agua, luz, correios, etc)</t>
  </si>
  <si>
    <t>Despesa resumida (competencia caixa)</t>
  </si>
  <si>
    <t xml:space="preserve">Receita resumida </t>
  </si>
  <si>
    <t>Período de apuração: de 01 fevereiro de 2021  a 28 de fevereiro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</si>
</sst>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7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25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/>
    <xf numFmtId="178" fontId="8" fillId="0" borderId="0" xfId="0" applyNumberFormat="1" applyFont="1" applyBorder="1"/>
    <xf numFmtId="49" fontId="10" fillId="0" borderId="4" xfId="0" applyNumberFormat="1" applyFont="1" applyFill="1" applyBorder="1"/>
    <xf numFmtId="0" fontId="10" fillId="0" borderId="4" xfId="0" applyFont="1" applyFill="1" applyBorder="1"/>
    <xf numFmtId="49" fontId="10" fillId="0" borderId="4" xfId="0" applyNumberFormat="1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184" fontId="10" fillId="0" borderId="4" xfId="0" applyNumberFormat="1" applyFont="1" applyFill="1" applyBorder="1" applyAlignment="1">
      <alignment horizontal="center"/>
    </xf>
    <xf numFmtId="184" fontId="11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8" fillId="0" borderId="0" xfId="0" applyNumberFormat="1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49" fontId="10" fillId="0" borderId="2" xfId="0" applyNumberFormat="1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184" fontId="10" fillId="0" borderId="2" xfId="0" applyNumberFormat="1" applyFont="1" applyFill="1" applyBorder="1" applyAlignment="1">
      <alignment horizontal="center"/>
    </xf>
    <xf numFmtId="184" fontId="11" fillId="0" borderId="2" xfId="0" applyNumberFormat="1" applyFont="1" applyFill="1" applyBorder="1" applyAlignment="1">
      <alignment horizontal="center"/>
    </xf>
    <xf numFmtId="178" fontId="10" fillId="0" borderId="2" xfId="0" applyNumberFormat="1" applyFont="1" applyFill="1" applyBorder="1" applyAlignment="1">
      <alignment horizontal="center"/>
    </xf>
    <xf numFmtId="0" fontId="13" fillId="2" borderId="4" xfId="0" applyFont="1" applyFill="1" applyBorder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3" fontId="15" fillId="2" borderId="4" xfId="0" applyNumberFormat="1" applyFont="1" applyFill="1" applyBorder="1" applyAlignment="1">
      <alignment horizontal="center"/>
    </xf>
    <xf numFmtId="0" fontId="10" fillId="3" borderId="5" xfId="0" applyFont="1" applyFill="1" applyBorder="1"/>
    <xf numFmtId="0" fontId="11" fillId="3" borderId="5" xfId="0" applyFont="1" applyFill="1" applyBorder="1" applyAlignment="1">
      <alignment horizontal="right"/>
    </xf>
    <xf numFmtId="0" fontId="11" fillId="3" borderId="5" xfId="0" applyFont="1" applyFill="1" applyBorder="1" applyAlignment="1">
      <alignment horizontal="center"/>
    </xf>
    <xf numFmtId="49" fontId="10" fillId="3" borderId="5" xfId="0" applyNumberFormat="1" applyFont="1" applyFill="1" applyBorder="1" applyAlignment="1">
      <alignment horizontal="center"/>
    </xf>
    <xf numFmtId="3" fontId="11" fillId="3" borderId="5" xfId="0" applyNumberFormat="1" applyFont="1" applyFill="1" applyBorder="1" applyAlignment="1">
      <alignment horizontal="center"/>
    </xf>
    <xf numFmtId="3" fontId="11" fillId="2" borderId="5" xfId="0" applyNumberFormat="1" applyFont="1" applyFill="1" applyBorder="1" applyAlignment="1">
      <alignment horizontal="center"/>
    </xf>
    <xf numFmtId="49" fontId="10" fillId="3" borderId="6" xfId="0" applyNumberFormat="1" applyFont="1" applyFill="1" applyBorder="1"/>
    <xf numFmtId="0" fontId="11" fillId="3" borderId="6" xfId="0" applyFont="1" applyFill="1" applyBorder="1" applyAlignment="1">
      <alignment horizontal="right"/>
    </xf>
    <xf numFmtId="0" fontId="11" fillId="3" borderId="6" xfId="0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/>
    </xf>
    <xf numFmtId="4" fontId="11" fillId="3" borderId="6" xfId="0" applyNumberFormat="1" applyFont="1" applyFill="1" applyBorder="1" applyAlignment="1">
      <alignment horizontal="center"/>
    </xf>
    <xf numFmtId="4" fontId="13" fillId="2" borderId="6" xfId="0" applyNumberFormat="1" applyFont="1" applyFill="1" applyBorder="1" applyAlignment="1">
      <alignment horizontal="center"/>
    </xf>
    <xf numFmtId="0" fontId="13" fillId="3" borderId="4" xfId="0" applyFont="1" applyFill="1" applyBorder="1"/>
    <xf numFmtId="0" fontId="14" fillId="3" borderId="4" xfId="0" applyFont="1" applyFill="1" applyBorder="1"/>
    <xf numFmtId="0" fontId="14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3" fontId="15" fillId="3" borderId="4" xfId="0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/>
    <xf numFmtId="0" fontId="10" fillId="3" borderId="6" xfId="0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184" fontId="13" fillId="3" borderId="6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right"/>
    </xf>
    <xf numFmtId="4" fontId="10" fillId="0" borderId="2" xfId="0" applyNumberFormat="1" applyFont="1" applyFill="1" applyBorder="1"/>
    <xf numFmtId="0" fontId="12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10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Fill="1" applyBorder="1" applyAlignment="1">
      <alignment horizontal="left"/>
    </xf>
    <xf numFmtId="49" fontId="10" fillId="2" borderId="4" xfId="0" applyNumberFormat="1" applyFont="1" applyFill="1" applyBorder="1"/>
    <xf numFmtId="0" fontId="10" fillId="2" borderId="4" xfId="0" applyFont="1" applyFill="1" applyBorder="1"/>
    <xf numFmtId="0" fontId="10" fillId="2" borderId="4" xfId="0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184" fontId="10" fillId="2" borderId="4" xfId="0" applyNumberFormat="1" applyFont="1" applyFill="1" applyBorder="1" applyAlignment="1">
      <alignment horizontal="center"/>
    </xf>
    <xf numFmtId="184" fontId="11" fillId="2" borderId="4" xfId="0" applyNumberFormat="1" applyFont="1" applyFill="1" applyBorder="1" applyAlignment="1">
      <alignment horizontal="center"/>
    </xf>
    <xf numFmtId="4" fontId="5" fillId="0" borderId="7" xfId="0" applyNumberFormat="1" applyFont="1" applyBorder="1"/>
    <xf numFmtId="0" fontId="5" fillId="0" borderId="7" xfId="0" applyFont="1" applyBorder="1"/>
    <xf numFmtId="4" fontId="5" fillId="0" borderId="8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5" fillId="0" borderId="9" xfId="0" applyFont="1" applyBorder="1"/>
    <xf numFmtId="4" fontId="6" fillId="0" borderId="10" xfId="0" applyNumberFormat="1" applyFont="1" applyBorder="1"/>
    <xf numFmtId="0" fontId="5" fillId="0" borderId="0" xfId="0" applyFont="1"/>
    <xf numFmtId="0" fontId="7" fillId="0" borderId="11" xfId="0" applyFont="1" applyBorder="1" applyAlignment="1">
      <alignment horizontal="center"/>
    </xf>
    <xf numFmtId="0" fontId="1" fillId="0" borderId="11" xfId="0" applyFont="1" applyBorder="1"/>
    <xf numFmtId="0" fontId="7" fillId="0" borderId="12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0" borderId="0" xfId="0" applyFont="1"/>
    <xf numFmtId="4" fontId="5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14" xfId="0" applyFont="1" applyFill="1" applyBorder="1" applyAlignment="1">
      <alignment horizontal="left"/>
    </xf>
    <xf numFmtId="4" fontId="16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18" name="Picture 2">
          <a:extLst>
            <a:ext uri="{FF2B5EF4-FFF2-40B4-BE49-F238E27FC236}">
              <a16:creationId xmlns:a16="http://schemas.microsoft.com/office/drawing/2014/main" id="{C8A08681-9A5F-43E9-A663-0523285C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19" name="Imagem 3">
          <a:extLst>
            <a:ext uri="{FF2B5EF4-FFF2-40B4-BE49-F238E27FC236}">
              <a16:creationId xmlns:a16="http://schemas.microsoft.com/office/drawing/2014/main" id="{40290FB4-1648-496D-9D74-B03CEBD3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B1" zoomScale="80" zoomScaleNormal="80" zoomScaleSheetLayoutView="100" workbookViewId="0">
      <selection activeCell="E6" sqref="E6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20" ht="21" customHeight="1" x14ac:dyDescent="0.2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</row>
    <row r="3" spans="1:20" ht="21" customHeight="1" x14ac:dyDescent="0.2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20" ht="21" customHeight="1" x14ac:dyDescent="0.2">
      <c r="A4" s="128" t="s">
        <v>82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115</v>
      </c>
      <c r="F6" s="27"/>
      <c r="G6" s="29"/>
      <c r="H6" s="29"/>
      <c r="I6" s="35"/>
      <c r="J6" s="35">
        <v>42.86</v>
      </c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29" t="s">
        <v>43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>
        <v>51656.53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6">
        <f>E10+F10+G10+H10+I10+J10+K10+L10+M10+N10+O10+P10</f>
        <v>116675.65</v>
      </c>
      <c r="R10" s="36">
        <f>Q10</f>
        <v>116675.65</v>
      </c>
      <c r="T10" s="101">
        <f>R10/5</f>
        <v>23335.129999999997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>
        <v>11819.06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>
        <f>E12+F12+G12+H12+I12+J12+K12+L12+M12+N12+O12+P12</f>
        <v>27928.78</v>
      </c>
      <c r="R12" s="36">
        <f>Q12</f>
        <v>27928.78</v>
      </c>
      <c r="T12" s="101">
        <f>R12/5</f>
        <v>5585.7559999999994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>
        <v>177.91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6">
        <f>E14+F14+G14+H14+I14+J14+K14+L14+M14+N14+O14+P14</f>
        <v>401.84000000000003</v>
      </c>
      <c r="R14" s="131">
        <f>Q14+Q16</f>
        <v>1158.8899999999999</v>
      </c>
      <c r="T14" s="101">
        <f>R14/5</f>
        <v>231.77799999999996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32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>
        <v>335.17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6">
        <f>E16+F16+G16+H16+I16+J16+K16+L16+M16+N16+O16+P16</f>
        <v>757.05</v>
      </c>
      <c r="R16" s="133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>
        <v>30.54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6">
        <f>E18+F18+G18+H18+I18+J18+K18+L18+M18+N18+O18+P18</f>
        <v>59.629999999999995</v>
      </c>
      <c r="R18" s="36">
        <f>Q18+Q93</f>
        <v>50.899999999999991</v>
      </c>
      <c r="T18" s="101">
        <f>R18/5</f>
        <v>10.179999999999998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6">
        <f>E20+F20+G20+H20+I20+J20+K20+L20+M20+N20+O20+P20</f>
        <v>0</v>
      </c>
      <c r="R20" s="36">
        <f>Q20+Q95</f>
        <v>0</v>
      </c>
      <c r="T20" s="101">
        <f>R20/5</f>
        <v>0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>
        <v>0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>
        <v>6854520.2599999998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6">
        <f>E24+F24+G24+H24+I24+J24+K24+L24+M24+N24+O24+P24</f>
        <v>8423388.879999999</v>
      </c>
      <c r="R24" s="36">
        <f>Q24+Q103</f>
        <v>5896276.1599999983</v>
      </c>
      <c r="S24" s="2"/>
      <c r="T24" s="101">
        <f>R24/5</f>
        <v>1179255.2319999996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>
        <v>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6">
        <f>E26+F26+G26+H26+I26+J26+K26+L26+M26+N26+O26+P26</f>
        <v>3313.27</v>
      </c>
      <c r="R26" s="36">
        <f>Q26+Q105</f>
        <v>2319.2399999999998</v>
      </c>
      <c r="S26" s="2"/>
      <c r="T26" s="101">
        <f>R26/5</f>
        <v>463.84799999999996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>
        <v>0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6">
        <f>E28+F28+G28+H28+I28+J28+K28+L28+M28+N28+O28+P28</f>
        <v>0</v>
      </c>
      <c r="R28" s="36">
        <f>Q28</f>
        <v>0</v>
      </c>
      <c r="S28" s="2"/>
      <c r="T28" s="101">
        <f>R28/5</f>
        <v>0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>
        <v>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6">
        <f>E30+F30+G30+H30+I30+J30+K30+L30+M30+N30+O30+P30</f>
        <v>0</v>
      </c>
      <c r="R30" s="36">
        <f>Q30</f>
        <v>0</v>
      </c>
      <c r="T30" s="101">
        <f>R30/5</f>
        <v>0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>
        <v>67728.83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6">
        <f>E32+F32+G32+H32+I32+J32+K32+L32+M32+N32+O32+P32</f>
        <v>166557.62</v>
      </c>
      <c r="R32" s="36">
        <f>Q32</f>
        <v>166557.62</v>
      </c>
      <c r="T32" s="101">
        <f>R32/5</f>
        <v>33311.523999999998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>
        <v>35861807.649999999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6">
        <f>E34+F34+G34+H34+I34+J34+K34+L34+M34+N34+O34+P34</f>
        <v>38830139.189999998</v>
      </c>
      <c r="R34" s="36">
        <f>Q34</f>
        <v>38830139.189999998</v>
      </c>
      <c r="T34" s="101">
        <f>R34/5</f>
        <v>7766027.8379999995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>
        <v>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>
        <v>0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>
        <v>26494.65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6">
        <f>E40+F40+G40+H40+I40+J40+K40+L40+M40+N40+O40+P40</f>
        <v>67087.950000000012</v>
      </c>
      <c r="R40" s="36">
        <f>Q40</f>
        <v>67087.950000000012</v>
      </c>
      <c r="T40" s="101">
        <f>R40/5</f>
        <v>13417.590000000002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>
        <v>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>
        <v>113680.16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6">
        <v>113680.16</v>
      </c>
      <c r="R44" s="36">
        <f>Q44</f>
        <v>113680.16</v>
      </c>
      <c r="T44" s="101">
        <f>R44/5</f>
        <v>22736.031999999999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42874570.599999994</v>
      </c>
      <c r="G47" s="71">
        <f t="shared" si="0"/>
        <v>0</v>
      </c>
      <c r="H47" s="71">
        <f t="shared" si="0"/>
        <v>0</v>
      </c>
      <c r="I47" s="71">
        <f>SUM(I10:I44)</f>
        <v>0</v>
      </c>
      <c r="J47" s="71">
        <f t="shared" si="0"/>
        <v>0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47749990.019999996</v>
      </c>
      <c r="R47" s="72">
        <f>SUM(R10:R44)</f>
        <v>45221874.539999992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64019.21</v>
      </c>
      <c r="G48" s="99">
        <f>SUM(G10:G22)</f>
        <v>0</v>
      </c>
      <c r="H48" s="99">
        <f>SUM(H10:H22)</f>
        <v>0</v>
      </c>
      <c r="I48" s="99">
        <f t="shared" ref="I48:P48" si="1">SUM(I10:I22)</f>
        <v>0</v>
      </c>
      <c r="J48" s="99">
        <f t="shared" si="1"/>
        <v>0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6804859.3100000024</v>
      </c>
      <c r="G49" s="21">
        <f t="shared" si="2"/>
        <v>0</v>
      </c>
      <c r="H49" s="21">
        <f t="shared" si="2"/>
        <v>0</v>
      </c>
      <c r="I49" s="21">
        <f t="shared" si="2"/>
        <v>0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8572525.1000000015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30" t="s">
        <v>42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>
        <v>0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>
        <v>0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6">
        <f>E55+F55+G55+H55+I55+J55+K55+L55+M55+N55+O55+P55</f>
        <v>0</v>
      </c>
      <c r="R55" s="36">
        <f>Q55</f>
        <v>0</v>
      </c>
      <c r="T55" s="101">
        <f>R55/5</f>
        <v>0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>
        <v>1397.15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6">
        <f>E57+F57+G57+H57+I57+J57+K57+L57+M57+N57+O57+P57</f>
        <v>1397.15</v>
      </c>
      <c r="R57" s="36">
        <f>Q57</f>
        <v>1397.15</v>
      </c>
      <c r="T57" s="101">
        <f>R57/5</f>
        <v>279.43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83</v>
      </c>
      <c r="C59" s="105">
        <v>499610502</v>
      </c>
      <c r="D59" s="106" t="s">
        <v>21</v>
      </c>
      <c r="E59" s="107">
        <v>1006.41</v>
      </c>
      <c r="F59" s="107">
        <v>0</v>
      </c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>
        <v>0</v>
      </c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>
        <v>35717.480000000003</v>
      </c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>
        <f>E63+F63+G63+H63+I63+J63+K63+L63+M63+N63+O63+P63</f>
        <v>94466.87</v>
      </c>
      <c r="R63" s="108">
        <f>Q63</f>
        <v>94466.87</v>
      </c>
      <c r="T63" s="101">
        <f>R63/5</f>
        <v>18893.374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>
        <v>5900.55</v>
      </c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>
        <f>E65+F65+G65+H65+I65+J65+K65+L65+M65+N65+O65+P65</f>
        <v>16263.330000000002</v>
      </c>
      <c r="R65" s="108">
        <f>Q65</f>
        <v>16263.330000000002</v>
      </c>
      <c r="T65" s="101">
        <f>R65/5</f>
        <v>3252.6660000000002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>
        <v>0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>
        <v>32486.61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8">
        <f>E71+F71+G71+H71+I71+J71+K71+L71+M71+N71+O71+P71</f>
        <v>39950.239999999998</v>
      </c>
      <c r="R71" s="38">
        <f>Q71+Q101</f>
        <v>39950.239999999998</v>
      </c>
      <c r="T71" s="101">
        <f>R71/5</f>
        <v>7990.0479999999998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>
        <v>4648.76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8">
        <f>E73+F73+G73+H73+I73+J73+K73+L73+M73+N73+O73+P73</f>
        <v>5235.26</v>
      </c>
      <c r="R73" s="38">
        <f>Q73</f>
        <v>5235.26</v>
      </c>
      <c r="T73" s="101">
        <f>R73/5</f>
        <v>1047.0520000000001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>
        <v>0</v>
      </c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>
        <v>0</v>
      </c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>
        <v>0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>
        <v>0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>
        <v>0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80150.55</v>
      </c>
      <c r="G88" s="81">
        <f t="shared" si="4"/>
        <v>0</v>
      </c>
      <c r="H88" s="81">
        <f t="shared" si="4"/>
        <v>0</v>
      </c>
      <c r="I88" s="81">
        <f t="shared" si="4"/>
        <v>0</v>
      </c>
      <c r="J88" s="81">
        <f t="shared" si="4"/>
        <v>0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158459.16</v>
      </c>
      <c r="R88" s="72">
        <f t="shared" si="4"/>
        <v>158459.16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42954721.149999991</v>
      </c>
      <c r="G89" s="100">
        <f t="shared" si="5"/>
        <v>0</v>
      </c>
      <c r="H89" s="100">
        <f t="shared" si="5"/>
        <v>0</v>
      </c>
      <c r="I89" s="100">
        <f t="shared" si="5"/>
        <v>0</v>
      </c>
      <c r="J89" s="100">
        <f t="shared" si="5"/>
        <v>0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24" t="s">
        <v>52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6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>
        <v>0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8">
        <f>E93+F93+G93+H93+I93+J93+K93+L93+M93+N93+O93+P93</f>
        <v>-8.73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>
        <v>0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8">
        <f>SUM(E95:P95)</f>
        <v>0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>
        <v>0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>
        <v>0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>
        <v>0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>
        <v>-2056452.04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8">
        <f>E103+F103+G103+H103+I103+J103+K103+L103+M103+N103+O103+P103</f>
        <v>-2527112.7200000002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>
        <v>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>
        <v>0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>
        <v>0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Q114" si="6">SUM(E93:E111)</f>
        <v>-471663.44</v>
      </c>
      <c r="F114" s="81">
        <f t="shared" si="6"/>
        <v>-2056452.04</v>
      </c>
      <c r="G114" s="81">
        <f t="shared" si="6"/>
        <v>0</v>
      </c>
      <c r="H114" s="81">
        <f t="shared" si="6"/>
        <v>0</v>
      </c>
      <c r="I114" s="81">
        <f t="shared" si="6"/>
        <v>0</v>
      </c>
      <c r="J114" s="81">
        <f t="shared" si="6"/>
        <v>0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 t="shared" si="6"/>
        <v>-2528115.48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40898269.109999992</v>
      </c>
      <c r="G116" s="87">
        <f t="shared" si="7"/>
        <v>0</v>
      </c>
      <c r="H116" s="87">
        <f t="shared" si="7"/>
        <v>0</v>
      </c>
      <c r="I116" s="87">
        <f t="shared" si="7"/>
        <v>0</v>
      </c>
      <c r="J116" s="87">
        <f t="shared" si="7"/>
        <v>0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45380333.699999996</v>
      </c>
      <c r="R116" s="88">
        <f>R47+R88</f>
        <v>45380333.699999988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v>45380333.700000003</v>
      </c>
      <c r="R118" s="88">
        <f>Q118</f>
        <v>45380333.700000003</v>
      </c>
    </row>
    <row r="120" spans="1:18" ht="18.75" x14ac:dyDescent="0.3">
      <c r="P120" s="1" t="s">
        <v>60</v>
      </c>
      <c r="Q120" s="88">
        <f>Q116-Q118</f>
        <v>0</v>
      </c>
      <c r="R120" s="88">
        <f>R116-R118</f>
        <v>0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28"/>
  <sheetViews>
    <sheetView workbookViewId="0">
      <selection activeCell="B16" sqref="B16:D16"/>
    </sheetView>
  </sheetViews>
  <sheetFormatPr defaultRowHeight="12.75" x14ac:dyDescent="0.2"/>
  <cols>
    <col min="1" max="1" width="3" customWidth="1"/>
    <col min="4" max="4" width="12.5703125" customWidth="1"/>
    <col min="5" max="16" width="10.7109375" customWidth="1"/>
    <col min="17" max="17" width="1.7109375" customWidth="1"/>
    <col min="18" max="18" width="10.7109375" customWidth="1"/>
  </cols>
  <sheetData>
    <row r="6" spans="2:18" ht="13.5" thickBot="1" x14ac:dyDescent="0.25"/>
    <row r="7" spans="2:18" x14ac:dyDescent="0.2">
      <c r="B7" s="142" t="s">
        <v>114</v>
      </c>
      <c r="C7" s="143"/>
      <c r="D7" s="143"/>
      <c r="E7" s="116" t="s">
        <v>89</v>
      </c>
      <c r="F7" s="116" t="s">
        <v>90</v>
      </c>
      <c r="G7" s="116" t="s">
        <v>91</v>
      </c>
      <c r="H7" s="116" t="s">
        <v>92</v>
      </c>
      <c r="I7" s="116" t="s">
        <v>93</v>
      </c>
      <c r="J7" s="116" t="s">
        <v>94</v>
      </c>
      <c r="K7" s="116" t="s">
        <v>95</v>
      </c>
      <c r="L7" s="116" t="s">
        <v>96</v>
      </c>
      <c r="M7" s="116" t="s">
        <v>97</v>
      </c>
      <c r="N7" s="116" t="s">
        <v>98</v>
      </c>
      <c r="O7" s="116" t="s">
        <v>99</v>
      </c>
      <c r="P7" s="116" t="s">
        <v>100</v>
      </c>
      <c r="Q7" s="117"/>
      <c r="R7" s="118" t="s">
        <v>101</v>
      </c>
    </row>
    <row r="8" spans="2:18" x14ac:dyDescent="0.2">
      <c r="B8" s="134" t="s">
        <v>84</v>
      </c>
      <c r="C8" s="135"/>
      <c r="D8" s="135"/>
      <c r="E8" s="109">
        <v>81803.740000000005</v>
      </c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9"/>
      <c r="R8" s="111">
        <f t="shared" ref="R8:R13" si="0">SUM(E8:P8)</f>
        <v>81803.740000000005</v>
      </c>
    </row>
    <row r="9" spans="2:18" x14ac:dyDescent="0.2">
      <c r="B9" s="134" t="s">
        <v>85</v>
      </c>
      <c r="C9" s="135"/>
      <c r="D9" s="135"/>
      <c r="E9" s="109">
        <v>1509181.89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9"/>
      <c r="R9" s="111">
        <f t="shared" si="0"/>
        <v>1509181.89</v>
      </c>
    </row>
    <row r="10" spans="2:18" x14ac:dyDescent="0.2">
      <c r="B10" s="134" t="s">
        <v>86</v>
      </c>
      <c r="C10" s="135"/>
      <c r="D10" s="135"/>
      <c r="E10" s="109">
        <v>3107753.63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9"/>
      <c r="R10" s="111">
        <f t="shared" si="0"/>
        <v>3107753.63</v>
      </c>
    </row>
    <row r="11" spans="2:18" x14ac:dyDescent="0.2">
      <c r="B11" s="134" t="s">
        <v>87</v>
      </c>
      <c r="C11" s="135"/>
      <c r="D11" s="135"/>
      <c r="E11" s="109">
        <f>78308.61+1940.34</f>
        <v>80248.95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9"/>
      <c r="R11" s="111">
        <f t="shared" si="0"/>
        <v>80248.95</v>
      </c>
    </row>
    <row r="12" spans="2:18" x14ac:dyDescent="0.2">
      <c r="B12" s="134" t="s">
        <v>88</v>
      </c>
      <c r="C12" s="135"/>
      <c r="D12" s="135"/>
      <c r="E12" s="109">
        <v>-408663.44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9"/>
      <c r="R12" s="111">
        <f t="shared" si="0"/>
        <v>-408663.44</v>
      </c>
    </row>
    <row r="13" spans="2:18" ht="13.5" thickBot="1" x14ac:dyDescent="0.25">
      <c r="B13" s="144" t="s">
        <v>102</v>
      </c>
      <c r="C13" s="145"/>
      <c r="D13" s="146"/>
      <c r="E13" s="112">
        <f>SUM(E8:E12)</f>
        <v>4370324.7699999996</v>
      </c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20"/>
      <c r="R13" s="114">
        <f t="shared" si="0"/>
        <v>4370324.7699999996</v>
      </c>
    </row>
    <row r="14" spans="2:18" ht="13.5" thickBot="1" x14ac:dyDescent="0.25">
      <c r="B14" s="115"/>
      <c r="C14" s="115"/>
      <c r="D14" s="115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</row>
    <row r="15" spans="2:18" x14ac:dyDescent="0.2">
      <c r="B15" s="147" t="s">
        <v>113</v>
      </c>
      <c r="C15" s="148"/>
      <c r="D15" s="148"/>
      <c r="E15" s="116" t="s">
        <v>89</v>
      </c>
      <c r="F15" s="116" t="s">
        <v>90</v>
      </c>
      <c r="G15" s="116" t="s">
        <v>91</v>
      </c>
      <c r="H15" s="116" t="s">
        <v>92</v>
      </c>
      <c r="I15" s="116" t="s">
        <v>93</v>
      </c>
      <c r="J15" s="116" t="s">
        <v>94</v>
      </c>
      <c r="K15" s="116" t="s">
        <v>95</v>
      </c>
      <c r="L15" s="116" t="s">
        <v>96</v>
      </c>
      <c r="M15" s="116" t="s">
        <v>97</v>
      </c>
      <c r="N15" s="116" t="s">
        <v>98</v>
      </c>
      <c r="O15" s="116" t="s">
        <v>99</v>
      </c>
      <c r="P15" s="116" t="s">
        <v>100</v>
      </c>
      <c r="Q15" s="117"/>
      <c r="R15" s="118" t="s">
        <v>101</v>
      </c>
    </row>
    <row r="16" spans="2:18" x14ac:dyDescent="0.2">
      <c r="B16" s="134" t="s">
        <v>109</v>
      </c>
      <c r="C16" s="135"/>
      <c r="D16" s="135"/>
      <c r="E16" s="109">
        <f>2770966.24+0.01</f>
        <v>2770966.25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9"/>
      <c r="R16" s="111">
        <f>SUM(E16:P16)</f>
        <v>2770966.25</v>
      </c>
    </row>
    <row r="17" spans="2:18" x14ac:dyDescent="0.2">
      <c r="B17" s="134" t="s">
        <v>104</v>
      </c>
      <c r="C17" s="135"/>
      <c r="D17" s="135"/>
      <c r="E17" s="109">
        <v>1515065.1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9"/>
      <c r="R17" s="111">
        <f t="shared" ref="R17:R25" si="1">SUM(E17:P17)</f>
        <v>1515065.1</v>
      </c>
    </row>
    <row r="18" spans="2:18" x14ac:dyDescent="0.2">
      <c r="B18" s="134" t="s">
        <v>103</v>
      </c>
      <c r="C18" s="135"/>
      <c r="D18" s="135"/>
      <c r="E18" s="109">
        <v>0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9"/>
      <c r="R18" s="111">
        <f t="shared" si="1"/>
        <v>0</v>
      </c>
    </row>
    <row r="19" spans="2:18" x14ac:dyDescent="0.2">
      <c r="B19" s="136" t="s">
        <v>112</v>
      </c>
      <c r="C19" s="137"/>
      <c r="D19" s="138"/>
      <c r="E19" s="109">
        <v>116974.16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9"/>
      <c r="R19" s="111">
        <f t="shared" si="1"/>
        <v>116974.16</v>
      </c>
    </row>
    <row r="20" spans="2:18" x14ac:dyDescent="0.2">
      <c r="B20" s="136" t="s">
        <v>105</v>
      </c>
      <c r="C20" s="137"/>
      <c r="D20" s="138"/>
      <c r="E20" s="109">
        <v>36856.03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9"/>
      <c r="R20" s="111">
        <f t="shared" si="1"/>
        <v>36856.03</v>
      </c>
    </row>
    <row r="21" spans="2:18" x14ac:dyDescent="0.2">
      <c r="B21" s="136" t="s">
        <v>106</v>
      </c>
      <c r="C21" s="137"/>
      <c r="D21" s="138"/>
      <c r="E21" s="109">
        <v>935971.2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9"/>
      <c r="R21" s="111">
        <f t="shared" si="1"/>
        <v>935971.2</v>
      </c>
    </row>
    <row r="22" spans="2:18" x14ac:dyDescent="0.2">
      <c r="B22" s="136" t="s">
        <v>107</v>
      </c>
      <c r="C22" s="137"/>
      <c r="D22" s="138"/>
      <c r="E22" s="109">
        <f>786818.93+15067.7</f>
        <v>801886.63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9"/>
      <c r="R22" s="111">
        <f t="shared" si="1"/>
        <v>801886.63</v>
      </c>
    </row>
    <row r="23" spans="2:18" x14ac:dyDescent="0.2">
      <c r="B23" s="136" t="s">
        <v>108</v>
      </c>
      <c r="C23" s="137"/>
      <c r="D23" s="138"/>
      <c r="E23" s="109">
        <v>20168.77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9"/>
      <c r="R23" s="111">
        <f t="shared" si="1"/>
        <v>20168.77</v>
      </c>
    </row>
    <row r="24" spans="2:18" x14ac:dyDescent="0.2">
      <c r="B24" s="136" t="s">
        <v>111</v>
      </c>
      <c r="C24" s="137"/>
      <c r="D24" s="138"/>
      <c r="E24" s="109">
        <v>0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9"/>
      <c r="R24" s="111">
        <f t="shared" si="1"/>
        <v>0</v>
      </c>
    </row>
    <row r="25" spans="2:18" x14ac:dyDescent="0.2">
      <c r="B25" s="136" t="s">
        <v>110</v>
      </c>
      <c r="C25" s="137"/>
      <c r="D25" s="138"/>
      <c r="E25" s="109">
        <v>16585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9"/>
      <c r="R25" s="111">
        <f t="shared" si="1"/>
        <v>16585</v>
      </c>
    </row>
    <row r="26" spans="2:18" ht="13.5" thickBot="1" x14ac:dyDescent="0.25">
      <c r="B26" s="139" t="s">
        <v>102</v>
      </c>
      <c r="C26" s="140"/>
      <c r="D26" s="141"/>
      <c r="E26" s="112">
        <f>SUM(E16:E25)</f>
        <v>6214473.1399999997</v>
      </c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0"/>
      <c r="R26" s="114">
        <f>SUM(E26:P26)</f>
        <v>6214473.1399999997</v>
      </c>
    </row>
    <row r="28" spans="2:18" x14ac:dyDescent="0.2">
      <c r="E28" s="122">
        <f>E13-E26</f>
        <v>-1844148.37</v>
      </c>
      <c r="F28" s="122">
        <f t="shared" ref="F28:R28" si="2">F13-F26</f>
        <v>0</v>
      </c>
      <c r="G28" s="122">
        <f t="shared" si="2"/>
        <v>0</v>
      </c>
      <c r="H28" s="122">
        <f t="shared" si="2"/>
        <v>0</v>
      </c>
      <c r="I28" s="122">
        <f t="shared" si="2"/>
        <v>0</v>
      </c>
      <c r="J28" s="122">
        <f t="shared" si="2"/>
        <v>0</v>
      </c>
      <c r="K28" s="122">
        <f t="shared" si="2"/>
        <v>0</v>
      </c>
      <c r="L28" s="122">
        <f t="shared" si="2"/>
        <v>0</v>
      </c>
      <c r="M28" s="122">
        <f t="shared" si="2"/>
        <v>0</v>
      </c>
      <c r="N28" s="122">
        <f t="shared" si="2"/>
        <v>0</v>
      </c>
      <c r="O28" s="122">
        <f t="shared" si="2"/>
        <v>0</v>
      </c>
      <c r="P28" s="122">
        <f t="shared" si="2"/>
        <v>0</v>
      </c>
      <c r="Q28" s="122"/>
      <c r="R28" s="122">
        <f t="shared" si="2"/>
        <v>-1844148.37</v>
      </c>
    </row>
  </sheetData>
  <mergeCells count="19">
    <mergeCell ref="B7:D7"/>
    <mergeCell ref="B13:D13"/>
    <mergeCell ref="B15:D15"/>
    <mergeCell ref="B16:D16"/>
    <mergeCell ref="B17:D17"/>
    <mergeCell ref="B18:D18"/>
    <mergeCell ref="B8:D8"/>
    <mergeCell ref="B9:D9"/>
    <mergeCell ref="B10:D10"/>
    <mergeCell ref="B11:D11"/>
    <mergeCell ref="B12:D12"/>
    <mergeCell ref="B25:D25"/>
    <mergeCell ref="B26:D26"/>
    <mergeCell ref="B19:D19"/>
    <mergeCell ref="B20:D20"/>
    <mergeCell ref="B21:D21"/>
    <mergeCell ref="B22:D22"/>
    <mergeCell ref="B23:D23"/>
    <mergeCell ref="B24:D24"/>
  </mergeCells>
  <printOptions horizontalCentered="1" verticalCentered="1"/>
  <pageMargins left="0" right="0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RECEITAS BASE SIR</vt:lpstr>
      <vt:lpstr>Plan1</vt:lpstr>
      <vt:lpstr>Plan1!Area_de_impressao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2021-03-04T12:43:41Z</cp:lastPrinted>
  <dcterms:created xsi:type="dcterms:W3CDTF">2014-01-20T18:22:18Z</dcterms:created>
  <dcterms:modified xsi:type="dcterms:W3CDTF">2021-04-14T12:46:21Z</dcterms:modified>
</cp:coreProperties>
</file>