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7997D9A1-BAFF-468B-AF02-6625C728C8E3}" xr6:coauthVersionLast="46" xr6:coauthVersionMax="46" xr10:uidLastSave="{00000000-0000-0000-0000-000000000000}"/>
  <bookViews>
    <workbookView xWindow="-120" yWindow="-120" windowWidth="20730" windowHeight="11160"/>
  </bookViews>
  <sheets>
    <sheet name="2021" sheetId="4" r:id="rId1"/>
  </sheets>
  <calcPr calcId="191029"/>
</workbook>
</file>

<file path=xl/calcChain.xml><?xml version="1.0" encoding="utf-8"?>
<calcChain xmlns="http://schemas.openxmlformats.org/spreadsheetml/2006/main">
  <c r="F27" i="4" l="1"/>
  <c r="M27" i="4" s="1"/>
  <c r="F26" i="4"/>
  <c r="F25" i="4"/>
  <c r="F24" i="4"/>
  <c r="I24" i="4"/>
  <c r="F23" i="4"/>
  <c r="I23" i="4"/>
  <c r="F22" i="4"/>
  <c r="I22" i="4" s="1"/>
  <c r="F21" i="4"/>
  <c r="I21" i="4" s="1"/>
  <c r="F17" i="4"/>
  <c r="I17" i="4"/>
  <c r="F12" i="4"/>
  <c r="K12" i="4"/>
  <c r="F11" i="4"/>
  <c r="M11" i="4" s="1"/>
  <c r="F10" i="4"/>
  <c r="N29" i="4"/>
  <c r="N28" i="4" s="1"/>
  <c r="L29" i="4"/>
  <c r="L28" i="4" s="1"/>
  <c r="M28" i="4" s="1"/>
  <c r="J29" i="4"/>
  <c r="J28" i="4" s="1"/>
  <c r="E29" i="4"/>
  <c r="E28" i="4"/>
  <c r="G29" i="4"/>
  <c r="H29" i="4" s="1"/>
  <c r="D29" i="4"/>
  <c r="H31" i="4"/>
  <c r="F31" i="4"/>
  <c r="M31" i="4" s="1"/>
  <c r="E14" i="4"/>
  <c r="K17" i="4"/>
  <c r="F30" i="4"/>
  <c r="K21" i="4"/>
  <c r="K27" i="4"/>
  <c r="I25" i="4"/>
  <c r="M23" i="4"/>
  <c r="F20" i="4"/>
  <c r="K20" i="4" s="1"/>
  <c r="F19" i="4"/>
  <c r="I19" i="4" s="1"/>
  <c r="F18" i="4"/>
  <c r="K18" i="4" s="1"/>
  <c r="F16" i="4"/>
  <c r="F15" i="4"/>
  <c r="M15" i="4" s="1"/>
  <c r="F13" i="4"/>
  <c r="K13" i="4"/>
  <c r="I13" i="4"/>
  <c r="I9" i="4"/>
  <c r="I10" i="4"/>
  <c r="H32" i="4"/>
  <c r="D14" i="4"/>
  <c r="H30" i="4"/>
  <c r="H21" i="4"/>
  <c r="H20" i="4"/>
  <c r="H27" i="4"/>
  <c r="H25" i="4"/>
  <c r="H24" i="4"/>
  <c r="H23" i="4"/>
  <c r="H22" i="4"/>
  <c r="H19" i="4"/>
  <c r="H18" i="4"/>
  <c r="H17" i="4"/>
  <c r="H16" i="4"/>
  <c r="H15" i="4"/>
  <c r="H13" i="4"/>
  <c r="H12" i="4"/>
  <c r="H11" i="4"/>
  <c r="H10" i="4"/>
  <c r="I11" i="4"/>
  <c r="I20" i="4"/>
  <c r="I16" i="4"/>
  <c r="I15" i="4"/>
  <c r="F32" i="4"/>
  <c r="M32" i="4"/>
  <c r="M26" i="4"/>
  <c r="M19" i="4"/>
  <c r="D28" i="4"/>
  <c r="M20" i="4"/>
  <c r="M16" i="4"/>
  <c r="K16" i="4"/>
  <c r="K11" i="4"/>
  <c r="K10" i="4"/>
  <c r="D9" i="4"/>
  <c r="E9" i="4"/>
  <c r="E8" i="4" s="1"/>
  <c r="E33" i="4" s="1"/>
  <c r="N14" i="4"/>
  <c r="N9" i="4"/>
  <c r="N8" i="4" s="1"/>
  <c r="L14" i="4"/>
  <c r="M14" i="4"/>
  <c r="L9" i="4"/>
  <c r="M9" i="4" s="1"/>
  <c r="J14" i="4"/>
  <c r="K14" i="4"/>
  <c r="J9" i="4"/>
  <c r="K9" i="4" s="1"/>
  <c r="G14" i="4"/>
  <c r="H14" i="4" s="1"/>
  <c r="G9" i="4"/>
  <c r="H9" i="4"/>
  <c r="M24" i="4"/>
  <c r="M13" i="4"/>
  <c r="M10" i="4"/>
  <c r="K26" i="4"/>
  <c r="I26" i="4"/>
  <c r="M30" i="4"/>
  <c r="I30" i="4"/>
  <c r="I27" i="4"/>
  <c r="K23" i="4"/>
  <c r="M21" i="4"/>
  <c r="K24" i="4"/>
  <c r="M17" i="4"/>
  <c r="M12" i="4"/>
  <c r="I12" i="4"/>
  <c r="F9" i="4"/>
  <c r="I32" i="4"/>
  <c r="F29" i="4"/>
  <c r="F28" i="4"/>
  <c r="K30" i="4"/>
  <c r="K25" i="4"/>
  <c r="M25" i="4"/>
  <c r="K32" i="4"/>
  <c r="M29" i="4"/>
  <c r="D8" i="4"/>
  <c r="K8" i="4" s="1"/>
  <c r="K19" i="4"/>
  <c r="K15" i="4"/>
  <c r="J8" i="4"/>
  <c r="G28" i="4"/>
  <c r="H28" i="4" s="1"/>
  <c r="M22" i="4"/>
  <c r="K22" i="4"/>
  <c r="N33" i="4" l="1"/>
  <c r="J33" i="4"/>
  <c r="K33" i="4" s="1"/>
  <c r="K28" i="4"/>
  <c r="K31" i="4"/>
  <c r="L8" i="4"/>
  <c r="K29" i="4"/>
  <c r="G8" i="4"/>
  <c r="D33" i="4"/>
  <c r="F14" i="4"/>
  <c r="F8" i="4" s="1"/>
  <c r="F33" i="4" s="1"/>
  <c r="E34" i="4" s="1"/>
  <c r="I18" i="4"/>
  <c r="I14" i="4" s="1"/>
  <c r="I8" i="4" s="1"/>
  <c r="I33" i="4" s="1"/>
  <c r="I31" i="4"/>
  <c r="I29" i="4" s="1"/>
  <c r="I28" i="4" s="1"/>
  <c r="M18" i="4"/>
  <c r="M8" i="4" l="1"/>
  <c r="L33" i="4"/>
  <c r="M33" i="4" s="1"/>
  <c r="G33" i="4"/>
  <c r="H33" i="4" s="1"/>
  <c r="H8" i="4"/>
</calcChain>
</file>

<file path=xl/sharedStrings.xml><?xml version="1.0" encoding="utf-8"?>
<sst xmlns="http://schemas.openxmlformats.org/spreadsheetml/2006/main" count="54" uniqueCount="45">
  <si>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</si>
  <si>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</si>
  <si>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</si>
  <si>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</si>
  <si>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</si>
  <si>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</si>
  <si>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</si>
  <si>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</si>
  <si>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</si>
  <si>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</si>
  <si>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</si>
  <si>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</si>
  <si>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</si>
  <si>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</si>
  <si>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</si>
  <si>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</si>
  <si>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</si>
  <si>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</si>
  <si>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</si>
  <si>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</si>
  <si>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</si>
  <si>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</si>
  <si>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</si>
  <si>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</si>
  <si>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</si>
  <si>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</si>
  <si>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</si>
  <si>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</si>
  <si>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</si>
  <si>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</si>
  <si>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</si>
  <si>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</si>
  <si>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</si>
  <si>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</si>
  <si>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</si>
  <si>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</si>
  <si>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</si>
  <si>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</si>
  <si>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</si>
  <si>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</si>
  <si>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</si>
  <si>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</si>
  <si>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</si>
  <si>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</si>
  <si>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>MÊS: FEVEREIRO/2021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</si>
</sst>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61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4" fontId="6" fillId="9" borderId="2" xfId="2" applyNumberFormat="1" applyFont="1" applyFill="1" applyBorder="1" applyAlignment="1">
      <alignment horizontal="right"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  <xf numFmtId="177" fontId="4" fillId="0" borderId="8" xfId="2" applyFont="1" applyBorder="1" applyAlignment="1">
      <alignment horizontal="center" vertical="center"/>
    </xf>
    <xf numFmtId="177" fontId="4" fillId="0" borderId="10" xfId="2" applyFont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F0475F67-8341-4700-8EBD-A13DDB1A1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7AA7FCD1-9638-491B-855C-A3D44930EEE4}"/>
            </a:ext>
          </a:extLst>
        </xdr:cNvPr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453" name="Imagem 4">
          <a:extLst>
            <a:ext uri="{FF2B5EF4-FFF2-40B4-BE49-F238E27FC236}">
              <a16:creationId xmlns:a16="http://schemas.microsoft.com/office/drawing/2014/main" id="{96A0AFD2-2E28-4C3D-B1DE-551A5810F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C1" sqref="C1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3" t="s">
        <v>44</v>
      </c>
      <c r="B6" s="54"/>
      <c r="C6" s="55"/>
      <c r="D6" s="6" t="s">
        <v>42</v>
      </c>
      <c r="E6" s="6" t="s">
        <v>0</v>
      </c>
      <c r="F6" s="7" t="s">
        <v>40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30</v>
      </c>
      <c r="F7" s="14" t="s">
        <v>31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119964545</v>
      </c>
      <c r="E8" s="29">
        <f>E9+E14</f>
        <v>932900</v>
      </c>
      <c r="F8" s="29">
        <f>F9+F14</f>
        <v>119031645</v>
      </c>
      <c r="G8" s="29">
        <f>G9+G14</f>
        <v>37003356.519999996</v>
      </c>
      <c r="H8" s="42">
        <f t="shared" ref="H8:H25" si="0">ROUND(G8/D8,3)*1</f>
        <v>0.308</v>
      </c>
      <c r="I8" s="29">
        <f>I9+I14</f>
        <v>82028288.480000004</v>
      </c>
      <c r="J8" s="29">
        <f>J9+J14</f>
        <v>10876321.779999999</v>
      </c>
      <c r="K8" s="44">
        <f>ROUND(J8/D8,4)*1</f>
        <v>9.0700000000000003E-2</v>
      </c>
      <c r="L8" s="29">
        <f>L9+L14</f>
        <v>6029923.6399999997</v>
      </c>
      <c r="M8" s="44">
        <f>ROUND(L8/D8,4)*1</f>
        <v>5.0299999999999997E-2</v>
      </c>
      <c r="N8" s="29">
        <f>N9+N14</f>
        <v>7773194.0099999998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58275637</v>
      </c>
      <c r="E9" s="30">
        <f>SUM(E10:E13)</f>
        <v>0</v>
      </c>
      <c r="F9" s="30">
        <f>SUM(F10:F13)</f>
        <v>58275637</v>
      </c>
      <c r="G9" s="30">
        <f>SUM(G10:G13)</f>
        <v>8676052.8200000003</v>
      </c>
      <c r="H9" s="43">
        <f t="shared" si="0"/>
        <v>0.14899999999999999</v>
      </c>
      <c r="I9" s="30">
        <f>SUM(I10:I13)</f>
        <v>49599584.180000007</v>
      </c>
      <c r="J9" s="30">
        <f>SUM(J10:J13)</f>
        <v>8657594.5999999996</v>
      </c>
      <c r="K9" s="43">
        <f>ROUND(J9/D9,3)*1</f>
        <v>0.14899999999999999</v>
      </c>
      <c r="L9" s="30">
        <f>SUM(L10:L13)</f>
        <v>5364231.72</v>
      </c>
      <c r="M9" s="46">
        <f>ROUND(L9/D9,3)*1</f>
        <v>9.1999999999999998E-2</v>
      </c>
      <c r="N9" s="30">
        <f>SUM(N10:N13)</f>
        <v>4001466.36</v>
      </c>
    </row>
    <row r="10" spans="1:14" ht="20.100000000000001" customHeight="1" x14ac:dyDescent="0.2">
      <c r="A10" s="15"/>
      <c r="B10" s="19"/>
      <c r="C10" s="20" t="s">
        <v>12</v>
      </c>
      <c r="D10" s="31">
        <v>182582</v>
      </c>
      <c r="E10" s="31">
        <v>0</v>
      </c>
      <c r="F10" s="31">
        <f>D10-E10</f>
        <v>182582</v>
      </c>
      <c r="G10" s="32">
        <v>29928.76</v>
      </c>
      <c r="H10" s="40">
        <f t="shared" si="0"/>
        <v>0.16400000000000001</v>
      </c>
      <c r="I10" s="33">
        <f>F10-G10</f>
        <v>152653.24</v>
      </c>
      <c r="J10" s="34">
        <v>29928.76</v>
      </c>
      <c r="K10" s="45">
        <f>ROUND(J10/F10,3)*1</f>
        <v>0.16400000000000001</v>
      </c>
      <c r="L10" s="35">
        <v>15730.56</v>
      </c>
      <c r="M10" s="48">
        <f>ROUND(L10/F10,4)*1</f>
        <v>8.6199999999999999E-2</v>
      </c>
      <c r="N10" s="36">
        <v>7984.91</v>
      </c>
    </row>
    <row r="11" spans="1:14" ht="20.100000000000001" customHeight="1" x14ac:dyDescent="0.2">
      <c r="A11" s="15"/>
      <c r="B11" s="19"/>
      <c r="C11" s="20" t="s">
        <v>13</v>
      </c>
      <c r="D11" s="31">
        <v>45020181</v>
      </c>
      <c r="E11" s="31">
        <v>0</v>
      </c>
      <c r="F11" s="31">
        <f>D11-E11</f>
        <v>45020181</v>
      </c>
      <c r="G11" s="32">
        <v>6525212.25</v>
      </c>
      <c r="H11" s="40">
        <f t="shared" si="0"/>
        <v>0.14499999999999999</v>
      </c>
      <c r="I11" s="33">
        <f>F11-G11</f>
        <v>38494968.75</v>
      </c>
      <c r="J11" s="34">
        <v>6525212.25</v>
      </c>
      <c r="K11" s="45">
        <f>ROUND(J11/F11,3)*1</f>
        <v>0.14499999999999999</v>
      </c>
      <c r="L11" s="35">
        <v>4276731.5599999996</v>
      </c>
      <c r="M11" s="48">
        <f>ROUND(L11/F11,4)*1</f>
        <v>9.5000000000000001E-2</v>
      </c>
      <c r="N11" s="36">
        <v>2809034.78</v>
      </c>
    </row>
    <row r="12" spans="1:14" ht="20.100000000000001" customHeight="1" x14ac:dyDescent="0.2">
      <c r="A12" s="15"/>
      <c r="B12" s="19"/>
      <c r="C12" s="20" t="s">
        <v>14</v>
      </c>
      <c r="D12" s="31">
        <v>12974280</v>
      </c>
      <c r="E12" s="31">
        <v>0</v>
      </c>
      <c r="F12" s="31">
        <f>D12-E12</f>
        <v>12974280</v>
      </c>
      <c r="G12" s="32">
        <v>2120445.4500000002</v>
      </c>
      <c r="H12" s="40">
        <f t="shared" si="0"/>
        <v>0.16300000000000001</v>
      </c>
      <c r="I12" s="33">
        <f>F12-G12</f>
        <v>10853834.550000001</v>
      </c>
      <c r="J12" s="37">
        <v>2101987.23</v>
      </c>
      <c r="K12" s="45">
        <f>ROUND(J12/F12,3)*1</f>
        <v>0.16200000000000001</v>
      </c>
      <c r="L12" s="38">
        <v>1071309.6200000001</v>
      </c>
      <c r="M12" s="48">
        <f>ROUND(L12/F12,4)*1</f>
        <v>8.2600000000000007E-2</v>
      </c>
      <c r="N12" s="33">
        <v>1183274.42</v>
      </c>
    </row>
    <row r="13" spans="1:14" ht="20.100000000000001" customHeight="1" x14ac:dyDescent="0.2">
      <c r="A13" s="15"/>
      <c r="B13" s="21"/>
      <c r="C13" s="20" t="s">
        <v>36</v>
      </c>
      <c r="D13" s="31">
        <v>98594</v>
      </c>
      <c r="E13" s="31">
        <v>0</v>
      </c>
      <c r="F13" s="31">
        <f>D13-E13</f>
        <v>98594</v>
      </c>
      <c r="G13" s="32">
        <v>466.36</v>
      </c>
      <c r="H13" s="40">
        <f t="shared" si="0"/>
        <v>5.0000000000000001E-3</v>
      </c>
      <c r="I13" s="33">
        <f>F13-G13</f>
        <v>98127.64</v>
      </c>
      <c r="J13" s="37">
        <v>466.36</v>
      </c>
      <c r="K13" s="45">
        <f>ROUND(J13/F13,3)*1</f>
        <v>5.0000000000000001E-3</v>
      </c>
      <c r="L13" s="38">
        <v>459.98</v>
      </c>
      <c r="M13" s="48">
        <f>ROUND(L13/F13,4)*1</f>
        <v>4.7000000000000002E-3</v>
      </c>
      <c r="N13" s="33">
        <v>1172.25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61688908</v>
      </c>
      <c r="E14" s="30">
        <f>SUM(E15:E27)</f>
        <v>932900</v>
      </c>
      <c r="F14" s="30">
        <f>SUM(F15:F27)</f>
        <v>60756008</v>
      </c>
      <c r="G14" s="30">
        <f>SUM(G15:G27)</f>
        <v>28327303.699999999</v>
      </c>
      <c r="H14" s="43">
        <f t="shared" si="0"/>
        <v>0.45900000000000002</v>
      </c>
      <c r="I14" s="30">
        <f>SUM(I15:I27)</f>
        <v>32428704.300000001</v>
      </c>
      <c r="J14" s="30">
        <f>SUM(J15:J27)</f>
        <v>2218727.1799999997</v>
      </c>
      <c r="K14" s="43">
        <f>ROUND(J14/D14,3)*1</f>
        <v>3.5999999999999997E-2</v>
      </c>
      <c r="L14" s="30">
        <f>SUM(L15:L27)</f>
        <v>665691.92000000004</v>
      </c>
      <c r="M14" s="46">
        <f>ROUND(L14/D14,3)*1</f>
        <v>1.0999999999999999E-2</v>
      </c>
      <c r="N14" s="30">
        <f>SUM(N15:N27)</f>
        <v>3771727.6500000004</v>
      </c>
    </row>
    <row r="15" spans="1:14" ht="20.100000000000001" customHeight="1" x14ac:dyDescent="0.2">
      <c r="A15" s="15"/>
      <c r="B15" s="19"/>
      <c r="C15" s="20" t="s">
        <v>16</v>
      </c>
      <c r="D15" s="31">
        <v>3500000</v>
      </c>
      <c r="E15" s="31">
        <v>0</v>
      </c>
      <c r="F15" s="31">
        <f t="shared" ref="F15:F27" si="1">D15-E15</f>
        <v>3500000</v>
      </c>
      <c r="G15" s="32">
        <v>0</v>
      </c>
      <c r="H15" s="40">
        <f t="shared" si="0"/>
        <v>0</v>
      </c>
      <c r="I15" s="33">
        <f>F15-G15</f>
        <v>3500000</v>
      </c>
      <c r="J15" s="37">
        <v>0</v>
      </c>
      <c r="K15" s="45">
        <f t="shared" ref="K15:K27" si="2">ROUND(J15/F15,3)*1</f>
        <v>0</v>
      </c>
      <c r="L15" s="38">
        <v>0</v>
      </c>
      <c r="M15" s="48">
        <f t="shared" ref="M15:M26" si="3">ROUND(L15/F15,4)*1</f>
        <v>0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500000</v>
      </c>
      <c r="E16" s="31">
        <v>0</v>
      </c>
      <c r="F16" s="31">
        <f t="shared" si="1"/>
        <v>500000</v>
      </c>
      <c r="G16" s="32">
        <v>41221.72</v>
      </c>
      <c r="H16" s="40">
        <f t="shared" si="0"/>
        <v>8.2000000000000003E-2</v>
      </c>
      <c r="I16" s="33">
        <f>F16-G16</f>
        <v>458778.28</v>
      </c>
      <c r="J16" s="37">
        <v>41221.72</v>
      </c>
      <c r="K16" s="45">
        <f t="shared" si="2"/>
        <v>8.2000000000000003E-2</v>
      </c>
      <c r="L16" s="38">
        <v>21840.86</v>
      </c>
      <c r="M16" s="48">
        <f t="shared" si="3"/>
        <v>4.3700000000000003E-2</v>
      </c>
      <c r="N16" s="33">
        <v>24914.43</v>
      </c>
    </row>
    <row r="17" spans="1:14" ht="20.100000000000001" customHeight="1" x14ac:dyDescent="0.2">
      <c r="A17" s="15"/>
      <c r="B17" s="19"/>
      <c r="C17" s="20" t="s">
        <v>18</v>
      </c>
      <c r="D17" s="31">
        <v>2456000</v>
      </c>
      <c r="E17" s="31">
        <v>0</v>
      </c>
      <c r="F17" s="31">
        <f>D17-E17</f>
        <v>2456000</v>
      </c>
      <c r="G17" s="32">
        <v>40424.86</v>
      </c>
      <c r="H17" s="40">
        <f t="shared" si="0"/>
        <v>1.6E-2</v>
      </c>
      <c r="I17" s="33">
        <f>F17-G17</f>
        <v>2415575.14</v>
      </c>
      <c r="J17" s="37">
        <v>40424.86</v>
      </c>
      <c r="K17" s="45">
        <f t="shared" si="2"/>
        <v>1.6E-2</v>
      </c>
      <c r="L17" s="38">
        <v>31313.759999999998</v>
      </c>
      <c r="M17" s="48">
        <f t="shared" si="3"/>
        <v>1.2699999999999999E-2</v>
      </c>
      <c r="N17" s="33">
        <v>22671.81</v>
      </c>
    </row>
    <row r="18" spans="1:14" ht="20.100000000000001" customHeight="1" x14ac:dyDescent="0.2">
      <c r="A18" s="15"/>
      <c r="B18" s="19"/>
      <c r="C18" s="20" t="s">
        <v>19</v>
      </c>
      <c r="D18" s="31">
        <v>429000</v>
      </c>
      <c r="E18" s="31">
        <v>22572.79</v>
      </c>
      <c r="F18" s="31">
        <f t="shared" si="1"/>
        <v>406427.21</v>
      </c>
      <c r="G18" s="32">
        <v>0</v>
      </c>
      <c r="H18" s="40">
        <f t="shared" si="0"/>
        <v>0</v>
      </c>
      <c r="I18" s="33">
        <f>F18-G18</f>
        <v>406427.21</v>
      </c>
      <c r="J18" s="37">
        <v>0</v>
      </c>
      <c r="K18" s="45">
        <f t="shared" si="2"/>
        <v>0</v>
      </c>
      <c r="L18" s="38">
        <v>0</v>
      </c>
      <c r="M18" s="48">
        <f t="shared" si="3"/>
        <v>0</v>
      </c>
      <c r="N18" s="33">
        <v>1093.8</v>
      </c>
    </row>
    <row r="19" spans="1:14" ht="20.100000000000001" customHeight="1" x14ac:dyDescent="0.2">
      <c r="A19" s="15"/>
      <c r="B19" s="19"/>
      <c r="C19" s="20" t="s">
        <v>20</v>
      </c>
      <c r="D19" s="31">
        <v>3962000</v>
      </c>
      <c r="E19" s="31">
        <v>0.39</v>
      </c>
      <c r="F19" s="31">
        <f t="shared" si="1"/>
        <v>3961999.61</v>
      </c>
      <c r="G19" s="32">
        <v>2496909.08</v>
      </c>
      <c r="H19" s="40">
        <f t="shared" si="0"/>
        <v>0.63</v>
      </c>
      <c r="I19" s="33">
        <f t="shared" ref="I19:I27" si="4">F19-G19</f>
        <v>1465090.5299999998</v>
      </c>
      <c r="J19" s="37">
        <v>214844.74</v>
      </c>
      <c r="K19" s="45">
        <f t="shared" si="2"/>
        <v>5.3999999999999999E-2</v>
      </c>
      <c r="L19" s="38">
        <v>12213.27</v>
      </c>
      <c r="M19" s="48">
        <f t="shared" si="3"/>
        <v>3.0999999999999999E-3</v>
      </c>
      <c r="N19" s="33">
        <v>429873.89</v>
      </c>
    </row>
    <row r="20" spans="1:14" ht="20.100000000000001" customHeight="1" x14ac:dyDescent="0.2">
      <c r="A20" s="15"/>
      <c r="B20" s="19"/>
      <c r="C20" s="20" t="s">
        <v>21</v>
      </c>
      <c r="D20" s="31">
        <v>63000</v>
      </c>
      <c r="E20" s="31">
        <v>0</v>
      </c>
      <c r="F20" s="31">
        <f t="shared" si="1"/>
        <v>63000</v>
      </c>
      <c r="G20" s="32">
        <v>29242.32</v>
      </c>
      <c r="H20" s="40">
        <f t="shared" si="0"/>
        <v>0.46400000000000002</v>
      </c>
      <c r="I20" s="33">
        <f t="shared" si="4"/>
        <v>33757.68</v>
      </c>
      <c r="J20" s="37">
        <v>2747.91</v>
      </c>
      <c r="K20" s="45">
        <f t="shared" si="2"/>
        <v>4.3999999999999997E-2</v>
      </c>
      <c r="L20" s="38">
        <v>2747.91</v>
      </c>
      <c r="M20" s="48">
        <f t="shared" si="3"/>
        <v>4.36E-2</v>
      </c>
      <c r="N20" s="33">
        <v>2809.2</v>
      </c>
    </row>
    <row r="21" spans="1:14" ht="20.100000000000001" customHeight="1" x14ac:dyDescent="0.2">
      <c r="A21" s="15"/>
      <c r="B21" s="19"/>
      <c r="C21" s="20" t="s">
        <v>33</v>
      </c>
      <c r="D21" s="31">
        <v>2892000</v>
      </c>
      <c r="E21" s="31">
        <v>0</v>
      </c>
      <c r="F21" s="31">
        <f t="shared" si="1"/>
        <v>2892000</v>
      </c>
      <c r="G21" s="32">
        <v>2559445.9300000002</v>
      </c>
      <c r="H21" s="40">
        <f t="shared" si="0"/>
        <v>0.88500000000000001</v>
      </c>
      <c r="I21" s="33">
        <f t="shared" si="4"/>
        <v>332554.06999999983</v>
      </c>
      <c r="J21" s="37">
        <v>227296.74</v>
      </c>
      <c r="K21" s="45">
        <f t="shared" si="2"/>
        <v>7.9000000000000001E-2</v>
      </c>
      <c r="L21" s="38">
        <v>21069.87</v>
      </c>
      <c r="M21" s="48">
        <f t="shared" si="3"/>
        <v>7.3000000000000001E-3</v>
      </c>
      <c r="N21" s="33">
        <v>433536.6</v>
      </c>
    </row>
    <row r="22" spans="1:14" ht="20.100000000000001" customHeight="1" x14ac:dyDescent="0.2">
      <c r="A22" s="15"/>
      <c r="B22" s="19"/>
      <c r="C22" s="20" t="s">
        <v>34</v>
      </c>
      <c r="D22" s="31">
        <v>36919552</v>
      </c>
      <c r="E22" s="31">
        <v>910326.82</v>
      </c>
      <c r="F22" s="31">
        <f t="shared" si="1"/>
        <v>36009225.18</v>
      </c>
      <c r="G22" s="32">
        <v>16511261.289999999</v>
      </c>
      <c r="H22" s="40">
        <f t="shared" si="0"/>
        <v>0.44700000000000001</v>
      </c>
      <c r="I22" s="33">
        <f t="shared" si="4"/>
        <v>19497963.890000001</v>
      </c>
      <c r="J22" s="37">
        <v>1285746.6299999999</v>
      </c>
      <c r="K22" s="45">
        <f t="shared" si="2"/>
        <v>3.5999999999999997E-2</v>
      </c>
      <c r="L22" s="38">
        <v>485889.78</v>
      </c>
      <c r="M22" s="48">
        <f t="shared" si="3"/>
        <v>1.35E-2</v>
      </c>
      <c r="N22" s="33">
        <v>1819995.52</v>
      </c>
    </row>
    <row r="23" spans="1:14" ht="20.100000000000001" customHeight="1" x14ac:dyDescent="0.2">
      <c r="A23" s="15"/>
      <c r="B23" s="19"/>
      <c r="C23" s="20" t="s">
        <v>39</v>
      </c>
      <c r="D23" s="31">
        <v>8668000</v>
      </c>
      <c r="E23" s="31">
        <v>0</v>
      </c>
      <c r="F23" s="31">
        <f t="shared" si="1"/>
        <v>8668000</v>
      </c>
      <c r="G23" s="32">
        <v>5397282.2800000003</v>
      </c>
      <c r="H23" s="40">
        <f t="shared" si="0"/>
        <v>0.623</v>
      </c>
      <c r="I23" s="33">
        <f t="shared" si="4"/>
        <v>3270717.7199999997</v>
      </c>
      <c r="J23" s="37">
        <v>285025.46999999997</v>
      </c>
      <c r="K23" s="45">
        <f t="shared" si="2"/>
        <v>3.3000000000000002E-2</v>
      </c>
      <c r="L23" s="38">
        <v>0</v>
      </c>
      <c r="M23" s="48">
        <f t="shared" si="3"/>
        <v>0</v>
      </c>
      <c r="N23" s="33">
        <v>898425.95</v>
      </c>
    </row>
    <row r="24" spans="1:14" ht="20.100000000000001" customHeight="1" x14ac:dyDescent="0.2">
      <c r="A24" s="15"/>
      <c r="B24" s="19"/>
      <c r="C24" s="20" t="s">
        <v>22</v>
      </c>
      <c r="D24" s="31">
        <v>582756</v>
      </c>
      <c r="E24" s="31">
        <v>0</v>
      </c>
      <c r="F24" s="31">
        <f t="shared" si="1"/>
        <v>582756</v>
      </c>
      <c r="G24" s="32">
        <v>59495.98</v>
      </c>
      <c r="H24" s="40">
        <f t="shared" si="0"/>
        <v>0.10199999999999999</v>
      </c>
      <c r="I24" s="33">
        <f t="shared" si="4"/>
        <v>523260.02</v>
      </c>
      <c r="J24" s="37">
        <v>59495.98</v>
      </c>
      <c r="K24" s="45">
        <f t="shared" si="2"/>
        <v>0.10199999999999999</v>
      </c>
      <c r="L24" s="38">
        <v>28693.34</v>
      </c>
      <c r="M24" s="48">
        <f t="shared" si="3"/>
        <v>4.9200000000000001E-2</v>
      </c>
      <c r="N24" s="33">
        <v>63102.96</v>
      </c>
    </row>
    <row r="25" spans="1:14" ht="20.100000000000001" customHeight="1" x14ac:dyDescent="0.2">
      <c r="A25" s="15"/>
      <c r="B25" s="19"/>
      <c r="C25" s="20" t="s">
        <v>23</v>
      </c>
      <c r="D25" s="31">
        <v>1682000</v>
      </c>
      <c r="E25" s="31">
        <v>0</v>
      </c>
      <c r="F25" s="31">
        <f t="shared" si="1"/>
        <v>1682000</v>
      </c>
      <c r="G25" s="32">
        <v>1184220.24</v>
      </c>
      <c r="H25" s="40">
        <f t="shared" si="0"/>
        <v>0.70399999999999996</v>
      </c>
      <c r="I25" s="33">
        <f t="shared" si="4"/>
        <v>497779.76</v>
      </c>
      <c r="J25" s="37">
        <v>61923.13</v>
      </c>
      <c r="K25" s="45">
        <f t="shared" si="2"/>
        <v>3.6999999999999998E-2</v>
      </c>
      <c r="L25" s="38">
        <v>61923.13</v>
      </c>
      <c r="M25" s="48">
        <f t="shared" si="3"/>
        <v>3.6799999999999999E-2</v>
      </c>
      <c r="N25" s="33">
        <v>74823.179999999993</v>
      </c>
    </row>
    <row r="26" spans="1:14" ht="20.100000000000001" customHeight="1" x14ac:dyDescent="0.2">
      <c r="A26" s="15"/>
      <c r="B26" s="19"/>
      <c r="C26" s="20" t="s">
        <v>37</v>
      </c>
      <c r="D26" s="31">
        <v>0</v>
      </c>
      <c r="E26" s="31">
        <v>0</v>
      </c>
      <c r="F26" s="31">
        <f t="shared" si="1"/>
        <v>0</v>
      </c>
      <c r="G26" s="32">
        <v>0</v>
      </c>
      <c r="H26" s="40">
        <v>0.874</v>
      </c>
      <c r="I26" s="33">
        <f t="shared" si="4"/>
        <v>0</v>
      </c>
      <c r="J26" s="37">
        <v>0</v>
      </c>
      <c r="K26" s="45" t="e">
        <f t="shared" si="2"/>
        <v>#DIV/0!</v>
      </c>
      <c r="L26" s="38">
        <v>0</v>
      </c>
      <c r="M26" s="48" t="e">
        <f t="shared" si="3"/>
        <v>#DIV/0!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34600</v>
      </c>
      <c r="E27" s="31">
        <v>0</v>
      </c>
      <c r="F27" s="31">
        <f t="shared" si="1"/>
        <v>34600</v>
      </c>
      <c r="G27" s="32">
        <v>7800</v>
      </c>
      <c r="H27" s="40">
        <f>ROUND(G27/D27,3)*1</f>
        <v>0.22500000000000001</v>
      </c>
      <c r="I27" s="33">
        <f t="shared" si="4"/>
        <v>26800</v>
      </c>
      <c r="J27" s="37">
        <v>0</v>
      </c>
      <c r="K27" s="45">
        <f t="shared" si="2"/>
        <v>0</v>
      </c>
      <c r="L27" s="38">
        <v>0</v>
      </c>
      <c r="M27" s="48">
        <f>ROUND(L27/F27,4)*1</f>
        <v>0</v>
      </c>
      <c r="N27" s="33">
        <v>480.31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150100</v>
      </c>
      <c r="E28" s="29">
        <f>E29</f>
        <v>1274.23</v>
      </c>
      <c r="F28" s="29">
        <f>F29</f>
        <v>148825.76999999999</v>
      </c>
      <c r="G28" s="29">
        <f>G29</f>
        <v>11368.03</v>
      </c>
      <c r="H28" s="42">
        <f>ROUND(G28/D28,3)*1</f>
        <v>7.5999999999999998E-2</v>
      </c>
      <c r="I28" s="29">
        <f>I29</f>
        <v>137457.74</v>
      </c>
      <c r="J28" s="29">
        <f>J29</f>
        <v>0</v>
      </c>
      <c r="K28" s="44">
        <f>ROUND(J28/D28,3)*1</f>
        <v>0</v>
      </c>
      <c r="L28" s="29">
        <f>L29</f>
        <v>0</v>
      </c>
      <c r="M28" s="44">
        <f>ROUND(L28/D28,3)*1</f>
        <v>0</v>
      </c>
      <c r="N28" s="29">
        <f>N29</f>
        <v>24443.78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150100</v>
      </c>
      <c r="E29" s="30">
        <f>SUM(E30+E31+E32)</f>
        <v>1274.23</v>
      </c>
      <c r="F29" s="30">
        <f>SUM(F30+F31+F32)</f>
        <v>148825.76999999999</v>
      </c>
      <c r="G29" s="30">
        <f>SUM(G30+G31+G32)</f>
        <v>11368.03</v>
      </c>
      <c r="H29" s="43">
        <f>ROUND(G29/D29,3)*1</f>
        <v>7.5999999999999998E-2</v>
      </c>
      <c r="I29" s="30">
        <f>SUM(I30+I31+I32)</f>
        <v>137457.74</v>
      </c>
      <c r="J29" s="30">
        <f>SUM(J30+J31+J32)</f>
        <v>0</v>
      </c>
      <c r="K29" s="46">
        <f>ROUND(J29/D29,3)*1</f>
        <v>0</v>
      </c>
      <c r="L29" s="30">
        <f>SUM(L30+L31+L32)</f>
        <v>0</v>
      </c>
      <c r="M29" s="46">
        <f>ROUND(L29/D29,3)*1</f>
        <v>0</v>
      </c>
      <c r="N29" s="30">
        <f>SUM(N30+N31+N32)</f>
        <v>24443.78</v>
      </c>
    </row>
    <row r="30" spans="1:14" ht="20.100000000000001" customHeight="1" x14ac:dyDescent="0.2">
      <c r="A30" s="15"/>
      <c r="B30" s="50"/>
      <c r="C30" s="20" t="s">
        <v>43</v>
      </c>
      <c r="D30" s="31">
        <v>50</v>
      </c>
      <c r="E30" s="31">
        <v>0</v>
      </c>
      <c r="F30" s="31">
        <f>D30-E30</f>
        <v>50</v>
      </c>
      <c r="G30" s="32">
        <v>0</v>
      </c>
      <c r="H30" s="40">
        <f>ROUND(G30/D30,4)*1</f>
        <v>0</v>
      </c>
      <c r="I30" s="33">
        <f>F30-G30</f>
        <v>50</v>
      </c>
      <c r="J30" s="37">
        <v>0</v>
      </c>
      <c r="K30" s="45">
        <f>ROUND(J30/F30,3)*1</f>
        <v>0</v>
      </c>
      <c r="L30" s="38">
        <v>0</v>
      </c>
      <c r="M30" s="48">
        <f>ROUND(L30/F30,4)*1</f>
        <v>0</v>
      </c>
      <c r="N30" s="33">
        <v>0</v>
      </c>
    </row>
    <row r="31" spans="1:14" ht="20.100000000000001" customHeight="1" x14ac:dyDescent="0.2">
      <c r="A31" s="15"/>
      <c r="B31" s="50"/>
      <c r="C31" s="20" t="s">
        <v>26</v>
      </c>
      <c r="D31" s="31">
        <v>150000</v>
      </c>
      <c r="E31" s="31">
        <v>1274.23</v>
      </c>
      <c r="F31" s="31">
        <f>D31-E31</f>
        <v>148725.76999999999</v>
      </c>
      <c r="G31" s="32">
        <v>11368.03</v>
      </c>
      <c r="H31" s="40">
        <f>ROUND(G31/D31,4)*1</f>
        <v>7.5800000000000006E-2</v>
      </c>
      <c r="I31" s="33">
        <f>F31-G31</f>
        <v>137357.74</v>
      </c>
      <c r="J31" s="37">
        <v>0</v>
      </c>
      <c r="K31" s="45">
        <f>ROUND(J31/F31,3)*1</f>
        <v>0</v>
      </c>
      <c r="L31" s="38">
        <v>0</v>
      </c>
      <c r="M31" s="48">
        <f>ROUND(L31/F31,4)*1</f>
        <v>0</v>
      </c>
      <c r="N31" s="33">
        <v>24443.78</v>
      </c>
    </row>
    <row r="32" spans="1:14" ht="20.100000000000001" customHeight="1" x14ac:dyDescent="0.2">
      <c r="A32" s="23"/>
      <c r="B32" s="51"/>
      <c r="C32" s="20" t="s">
        <v>41</v>
      </c>
      <c r="D32" s="31">
        <v>50</v>
      </c>
      <c r="E32" s="31">
        <v>0</v>
      </c>
      <c r="F32" s="31">
        <f>D32-E32</f>
        <v>50</v>
      </c>
      <c r="G32" s="32">
        <v>0</v>
      </c>
      <c r="H32" s="40">
        <f>ROUND(G32/D32,3)*1</f>
        <v>0</v>
      </c>
      <c r="I32" s="33">
        <f>F32-G32</f>
        <v>50</v>
      </c>
      <c r="J32" s="37">
        <v>0</v>
      </c>
      <c r="K32" s="45">
        <f>ROUND(J32/F32,3)*1</f>
        <v>0</v>
      </c>
      <c r="L32" s="38">
        <v>0</v>
      </c>
      <c r="M32" s="48">
        <f>ROUND(L32/F32,4)*1</f>
        <v>0</v>
      </c>
      <c r="N32" s="33">
        <v>0</v>
      </c>
    </row>
    <row r="33" spans="1:14" ht="20.100000000000001" customHeight="1" x14ac:dyDescent="0.2">
      <c r="A33" s="56" t="s">
        <v>27</v>
      </c>
      <c r="B33" s="57"/>
      <c r="C33" s="58"/>
      <c r="D33" s="39">
        <f>D8+D28</f>
        <v>120114645</v>
      </c>
      <c r="E33" s="52">
        <f>E8+E28</f>
        <v>934174.23</v>
      </c>
      <c r="F33" s="52">
        <f>F8+F28</f>
        <v>119180470.77</v>
      </c>
      <c r="G33" s="39">
        <f>G8+G28</f>
        <v>37014724.549999997</v>
      </c>
      <c r="H33" s="41">
        <f>ROUND(G33/D33,3)*1</f>
        <v>0.308</v>
      </c>
      <c r="I33" s="39">
        <f>I8+I28</f>
        <v>82165746.219999999</v>
      </c>
      <c r="J33" s="39">
        <f>J8+J28</f>
        <v>10876321.779999999</v>
      </c>
      <c r="K33" s="47">
        <f>ROUND(J33/D33,3)*1</f>
        <v>9.0999999999999998E-2</v>
      </c>
      <c r="L33" s="39">
        <f>L8+L28</f>
        <v>6029923.6399999997</v>
      </c>
      <c r="M33" s="47">
        <f>ROUND(L33/D33,4)*1</f>
        <v>5.0200000000000002E-2</v>
      </c>
      <c r="N33" s="39">
        <f>N8+N28</f>
        <v>7797637.79</v>
      </c>
    </row>
    <row r="34" spans="1:14" x14ac:dyDescent="0.2">
      <c r="A34" s="28" t="s">
        <v>38</v>
      </c>
      <c r="E34" s="59">
        <f>E33+F33</f>
        <v>120114645</v>
      </c>
      <c r="F34" s="60"/>
    </row>
  </sheetData>
  <mergeCells count="3">
    <mergeCell ref="A6:C6"/>
    <mergeCell ref="A33:C33"/>
    <mergeCell ref="E34:F34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Claudia Possan Foschiera</cp:lastModifiedBy>
  <cp:lastPrinted>2017-10-17T13:01:38Z</cp:lastPrinted>
  <dcterms:created xsi:type="dcterms:W3CDTF">2015-03-24T18:37:33Z</dcterms:created>
  <dcterms:modified xsi:type="dcterms:W3CDTF">2021-04-14T12:45:22Z</dcterms:modified>
</cp:coreProperties>
</file>