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0490" windowHeight="7755"/>
  </bookViews>
  <sheets>
    <sheet name="2020" sheetId="4" r:id="rId1"/>
  </sheets>
  <calcPr calcId="152511"/>
</workbook>
</file>

<file path=xl/calcChain.xml><?xml version="1.0" encoding="utf-8"?>
<calcChain xmlns="http://schemas.openxmlformats.org/spreadsheetml/2006/main">
  <c r="H31" i="4" l="1"/>
  <c r="D14" i="4"/>
  <c r="H30" i="4"/>
  <c r="H21" i="4"/>
  <c r="H20" i="4"/>
  <c r="H27" i="4"/>
  <c r="H25" i="4"/>
  <c r="H24" i="4"/>
  <c r="H23" i="4"/>
  <c r="H22" i="4"/>
  <c r="H19" i="4"/>
  <c r="H18" i="4"/>
  <c r="H17" i="4"/>
  <c r="H16" i="4"/>
  <c r="H15" i="4"/>
  <c r="H13" i="4"/>
  <c r="H12" i="4"/>
  <c r="H11" i="4"/>
  <c r="H10" i="4"/>
  <c r="N29" i="4"/>
  <c r="N28" i="4"/>
  <c r="I31" i="4"/>
  <c r="I29" i="4" s="1"/>
  <c r="I28" i="4" s="1"/>
  <c r="I30" i="4"/>
  <c r="I11" i="4"/>
  <c r="I24" i="4"/>
  <c r="I16" i="4"/>
  <c r="F31" i="4"/>
  <c r="M31" i="4" s="1"/>
  <c r="F30" i="4"/>
  <c r="F27" i="4"/>
  <c r="I27" i="4" s="1"/>
  <c r="F26" i="4"/>
  <c r="M26" i="4" s="1"/>
  <c r="F25" i="4"/>
  <c r="I25" i="4" s="1"/>
  <c r="F24" i="4"/>
  <c r="F23" i="4"/>
  <c r="M23" i="4" s="1"/>
  <c r="K23" i="4"/>
  <c r="F22" i="4"/>
  <c r="M22" i="4"/>
  <c r="F21" i="4"/>
  <c r="I21" i="4"/>
  <c r="F20" i="4"/>
  <c r="I20" i="4" s="1"/>
  <c r="F19" i="4"/>
  <c r="K19" i="4" s="1"/>
  <c r="M19" i="4"/>
  <c r="F18" i="4"/>
  <c r="I18" i="4"/>
  <c r="F17" i="4"/>
  <c r="I17" i="4"/>
  <c r="F16" i="4"/>
  <c r="F15" i="4"/>
  <c r="I15" i="4" s="1"/>
  <c r="I14" i="4" s="1"/>
  <c r="F13" i="4"/>
  <c r="K13" i="4" s="1"/>
  <c r="F12" i="4"/>
  <c r="I12" i="4" s="1"/>
  <c r="M12" i="4"/>
  <c r="F11" i="4"/>
  <c r="F10" i="4"/>
  <c r="I10" i="4" s="1"/>
  <c r="L29" i="4"/>
  <c r="M29" i="4" s="1"/>
  <c r="L28" i="4"/>
  <c r="M28" i="4" s="1"/>
  <c r="J29" i="4"/>
  <c r="K29" i="4" s="1"/>
  <c r="J28" i="4"/>
  <c r="K28" i="4" s="1"/>
  <c r="E29" i="4"/>
  <c r="E28" i="4"/>
  <c r="G29" i="4"/>
  <c r="H29" i="4" s="1"/>
  <c r="G28" i="4"/>
  <c r="H28" i="4" s="1"/>
  <c r="D29" i="4"/>
  <c r="M21" i="4"/>
  <c r="M20" i="4"/>
  <c r="M17" i="4"/>
  <c r="M16" i="4"/>
  <c r="M11" i="4"/>
  <c r="K27" i="4"/>
  <c r="K21" i="4"/>
  <c r="K20" i="4"/>
  <c r="K17" i="4"/>
  <c r="K16" i="4"/>
  <c r="K15" i="4"/>
  <c r="K12" i="4"/>
  <c r="K11" i="4"/>
  <c r="D9" i="4"/>
  <c r="E9" i="4"/>
  <c r="E8" i="4" s="1"/>
  <c r="E32" i="4" s="1"/>
  <c r="E14" i="4"/>
  <c r="N14" i="4"/>
  <c r="N8" i="4"/>
  <c r="N32" i="4" s="1"/>
  <c r="N9" i="4"/>
  <c r="L14" i="4"/>
  <c r="L9" i="4"/>
  <c r="M9" i="4" s="1"/>
  <c r="J14" i="4"/>
  <c r="J8" i="4" s="1"/>
  <c r="J9" i="4"/>
  <c r="K9" i="4"/>
  <c r="G14" i="4"/>
  <c r="G9" i="4"/>
  <c r="H9" i="4" s="1"/>
  <c r="M24" i="4"/>
  <c r="M30" i="4"/>
  <c r="F29" i="4"/>
  <c r="K30" i="4"/>
  <c r="D28" i="4"/>
  <c r="K24" i="4"/>
  <c r="F28" i="4"/>
  <c r="I19" i="4"/>
  <c r="K26" i="4"/>
  <c r="I26" i="4"/>
  <c r="K22" i="4"/>
  <c r="I22" i="4"/>
  <c r="M14" i="4"/>
  <c r="G8" i="4"/>
  <c r="G32" i="4" s="1"/>
  <c r="H32" i="4" s="1"/>
  <c r="I23" i="4"/>
  <c r="M18" i="4"/>
  <c r="K18" i="4"/>
  <c r="D8" i="4"/>
  <c r="K14" i="4"/>
  <c r="H14" i="4"/>
  <c r="D32" i="4"/>
  <c r="I9" i="4" l="1"/>
  <c r="I8" i="4" s="1"/>
  <c r="I32" i="4" s="1"/>
  <c r="K8" i="4"/>
  <c r="J32" i="4"/>
  <c r="K32" i="4" s="1"/>
  <c r="K31" i="4"/>
  <c r="F14" i="4"/>
  <c r="M10" i="4"/>
  <c r="M13" i="4"/>
  <c r="M15" i="4"/>
  <c r="M27" i="4"/>
  <c r="M25" i="4"/>
  <c r="I13" i="4"/>
  <c r="H8" i="4"/>
  <c r="L8" i="4"/>
  <c r="F9" i="4"/>
  <c r="K10" i="4"/>
  <c r="K25" i="4"/>
  <c r="M8" i="4" l="1"/>
  <c r="L32" i="4"/>
  <c r="M32" i="4" s="1"/>
  <c r="F8" i="4"/>
  <c r="F32" i="4" s="1"/>
  <c r="E33" i="4" s="1"/>
</calcChain>
</file>

<file path=xl/sharedStrings.xml><?xml version="1.0" encoding="utf-8"?>
<sst xmlns="http://schemas.openxmlformats.org/spreadsheetml/2006/main" count="53" uniqueCount="45">
  <si>
    <t>Dotação Atual</t>
  </si>
  <si>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</si>
  <si>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</si>
  <si>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</si>
  <si>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</si>
  <si>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</si>
  <si>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</si>
  <si>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</si>
  <si>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</si>
  <si>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</si>
  <si>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</si>
  <si>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</si>
  <si>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</si>
  <si>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</si>
  <si>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</si>
  <si>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</si>
  <si>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</si>
  <si>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</si>
  <si>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</si>
  <si>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</si>
  <si>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</si>
  <si>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</si>
  <si>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</si>
  <si>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</si>
  <si>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</si>
  <si>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</si>
  <si>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</si>
  <si>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</si>
  <si>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</si>
  <si>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</si>
  <si>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</si>
  <si>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</si>
  <si>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</si>
  <si>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</si>
  <si>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</si>
  <si>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</si>
  <si>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</si>
  <si>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</si>
  <si>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</si>
  <si>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</si>
  <si>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</si>
  <si>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 xml:space="preserve">d </t>
  </si>
  <si>
    <t>Dotação atual</t>
  </si>
  <si>
    <t>459061 - AQUISIÇÃO DE IMOVEL</t>
  </si>
  <si>
    <t>MÊS: MAIO/2020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</si>
</sst>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1" fontId="1" fillId="0" borderId="0" applyFont="0" applyFill="0" applyBorder="0" applyAlignment="0" applyProtection="0"/>
  </cellStyleXfs>
  <cellXfs count="61">
    <xf numFmtId="0" fontId="0" fillId="0" borderId="0" xfId="0"/>
    <xf numFmtId="171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1" fontId="0" fillId="0" borderId="0" xfId="2" applyFont="1" applyAlignment="1">
      <alignment horizontal="center"/>
    </xf>
    <xf numFmtId="171" fontId="5" fillId="5" borderId="1" xfId="2" applyFont="1" applyFill="1" applyBorder="1" applyAlignment="1">
      <alignment horizontal="center" vertical="center"/>
    </xf>
    <xf numFmtId="171" fontId="6" fillId="2" borderId="1" xfId="2" applyFont="1" applyFill="1" applyBorder="1" applyAlignment="1">
      <alignment horizontal="center" vertical="center"/>
    </xf>
    <xf numFmtId="171" fontId="6" fillId="2" borderId="1" xfId="2" applyFont="1" applyFill="1" applyBorder="1" applyAlignment="1">
      <alignment horizontal="center" vertical="center" wrapText="1"/>
    </xf>
    <xf numFmtId="171" fontId="6" fillId="3" borderId="1" xfId="2" applyFont="1" applyFill="1" applyBorder="1" applyAlignment="1">
      <alignment horizontal="center" vertical="center"/>
    </xf>
    <xf numFmtId="171" fontId="6" fillId="6" borderId="1" xfId="2" applyFont="1" applyFill="1" applyBorder="1" applyAlignment="1">
      <alignment horizontal="center" vertical="center"/>
    </xf>
    <xf numFmtId="171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1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1" fontId="5" fillId="3" borderId="1" xfId="2" applyFont="1" applyFill="1" applyBorder="1" applyAlignment="1">
      <alignment horizontal="center" vertical="center" wrapText="1"/>
    </xf>
    <xf numFmtId="171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4" fontId="6" fillId="9" borderId="2" xfId="2" applyNumberFormat="1" applyFont="1" applyFill="1" applyBorder="1" applyAlignment="1">
      <alignment horizontal="right"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  <xf numFmtId="171" fontId="4" fillId="0" borderId="8" xfId="2" applyFont="1" applyBorder="1" applyAlignment="1">
      <alignment horizontal="center" vertical="center"/>
    </xf>
    <xf numFmtId="171" fontId="4" fillId="0" borderId="10" xfId="2" applyFont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/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401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workbookViewId="0">
      <pane xSplit="3" topLeftCell="D1" activePane="topRight" state="frozen"/>
      <selection activeCell="A4" sqref="A4"/>
      <selection pane="topRight" activeCell="C1" sqref="C1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36</v>
      </c>
    </row>
    <row r="6" spans="1:14" ht="38.25" customHeight="1" x14ac:dyDescent="0.2">
      <c r="A6" s="53" t="s">
        <v>44</v>
      </c>
      <c r="B6" s="54"/>
      <c r="C6" s="55"/>
      <c r="D6" s="6" t="s">
        <v>0</v>
      </c>
      <c r="E6" s="6" t="s">
        <v>1</v>
      </c>
      <c r="F6" s="7" t="s">
        <v>42</v>
      </c>
      <c r="G6" s="8" t="s">
        <v>2</v>
      </c>
      <c r="H6" s="26" t="s">
        <v>3</v>
      </c>
      <c r="I6" s="6" t="s">
        <v>4</v>
      </c>
      <c r="J6" s="9" t="s">
        <v>5</v>
      </c>
      <c r="K6" s="27" t="s">
        <v>30</v>
      </c>
      <c r="L6" s="10" t="s">
        <v>6</v>
      </c>
      <c r="M6" s="5" t="s">
        <v>33</v>
      </c>
      <c r="N6" s="7" t="s">
        <v>7</v>
      </c>
    </row>
    <row r="7" spans="1:14" ht="20.100000000000001" customHeight="1" x14ac:dyDescent="0.2">
      <c r="A7" s="11" t="s">
        <v>8</v>
      </c>
      <c r="B7" s="12" t="s">
        <v>9</v>
      </c>
      <c r="C7" s="13" t="s">
        <v>10</v>
      </c>
      <c r="D7" s="14" t="s">
        <v>31</v>
      </c>
      <c r="E7" s="14" t="s">
        <v>31</v>
      </c>
      <c r="F7" s="14" t="s">
        <v>41</v>
      </c>
      <c r="G7" s="14" t="s">
        <v>31</v>
      </c>
      <c r="H7" s="14" t="s">
        <v>32</v>
      </c>
      <c r="I7" s="14" t="s">
        <v>32</v>
      </c>
      <c r="J7" s="14" t="s">
        <v>31</v>
      </c>
      <c r="K7" s="14" t="s">
        <v>32</v>
      </c>
      <c r="L7" s="14" t="s">
        <v>31</v>
      </c>
      <c r="M7" s="14" t="s">
        <v>32</v>
      </c>
      <c r="N7" s="14" t="s">
        <v>31</v>
      </c>
    </row>
    <row r="8" spans="1:14" ht="20.100000000000001" customHeight="1" x14ac:dyDescent="0.2">
      <c r="A8" s="15" t="s">
        <v>11</v>
      </c>
      <c r="B8" s="16"/>
      <c r="C8" s="16"/>
      <c r="D8" s="29">
        <f>D9+D14</f>
        <v>109447710</v>
      </c>
      <c r="E8" s="29">
        <f>E9+E14</f>
        <v>3332329.16</v>
      </c>
      <c r="F8" s="29">
        <f>F9+F14</f>
        <v>106115380.84</v>
      </c>
      <c r="G8" s="29">
        <f>G9+G14</f>
        <v>51590566.149999999</v>
      </c>
      <c r="H8" s="42">
        <f t="shared" ref="H8:H25" si="0">ROUND(G8/D8,3)*1</f>
        <v>0.47099999999999997</v>
      </c>
      <c r="I8" s="29">
        <f>I9+I14</f>
        <v>54524814.689999998</v>
      </c>
      <c r="J8" s="29">
        <f>J9+J14</f>
        <v>30991628.100000001</v>
      </c>
      <c r="K8" s="44">
        <f>ROUND(J8/D8,4)*1</f>
        <v>0.28320000000000001</v>
      </c>
      <c r="L8" s="29">
        <f>L9+L14</f>
        <v>26531427.690000001</v>
      </c>
      <c r="M8" s="44">
        <f>ROUND(L8/D8,4)*1</f>
        <v>0.2424</v>
      </c>
      <c r="N8" s="29">
        <f>N9+N14</f>
        <v>7036466.5</v>
      </c>
    </row>
    <row r="9" spans="1:14" s="3" customFormat="1" ht="20.100000000000001" customHeight="1" x14ac:dyDescent="0.25">
      <c r="A9" s="15"/>
      <c r="B9" s="17" t="s">
        <v>12</v>
      </c>
      <c r="C9" s="18"/>
      <c r="D9" s="30">
        <f>SUM(D10:D13)</f>
        <v>58079931</v>
      </c>
      <c r="E9" s="30">
        <f>SUM(E10:E13)</f>
        <v>0</v>
      </c>
      <c r="F9" s="30">
        <f>SUM(F10:F13)</f>
        <v>58079931</v>
      </c>
      <c r="G9" s="30">
        <f>SUM(G10:G13)</f>
        <v>21693221.5</v>
      </c>
      <c r="H9" s="43">
        <f t="shared" si="0"/>
        <v>0.374</v>
      </c>
      <c r="I9" s="30">
        <f>SUM(I10:I13)</f>
        <v>36386709.5</v>
      </c>
      <c r="J9" s="30">
        <f>SUM(J10:J13)</f>
        <v>21680299.109999999</v>
      </c>
      <c r="K9" s="43">
        <f>ROUND(J9/D9,3)*1</f>
        <v>0.373</v>
      </c>
      <c r="L9" s="30">
        <f>SUM(L10:L13)</f>
        <v>18320467.370000001</v>
      </c>
      <c r="M9" s="46">
        <f>ROUND(L9/D9,3)*1</f>
        <v>0.315</v>
      </c>
      <c r="N9" s="30">
        <f>SUM(N10:N13)</f>
        <v>3888446.8199999994</v>
      </c>
    </row>
    <row r="10" spans="1:14" ht="20.100000000000001" customHeight="1" x14ac:dyDescent="0.2">
      <c r="A10" s="15"/>
      <c r="B10" s="19"/>
      <c r="C10" s="20" t="s">
        <v>13</v>
      </c>
      <c r="D10" s="31">
        <v>180868</v>
      </c>
      <c r="E10" s="31">
        <v>0</v>
      </c>
      <c r="F10" s="31">
        <f>D10-E10</f>
        <v>180868</v>
      </c>
      <c r="G10" s="32">
        <v>73080.11</v>
      </c>
      <c r="H10" s="40">
        <f t="shared" si="0"/>
        <v>0.40400000000000003</v>
      </c>
      <c r="I10" s="33">
        <f>F10-G10</f>
        <v>107787.89</v>
      </c>
      <c r="J10" s="34">
        <v>73080.11</v>
      </c>
      <c r="K10" s="45">
        <f>ROUND(J10/F10,3)*1</f>
        <v>0.40400000000000003</v>
      </c>
      <c r="L10" s="35">
        <v>59213.31</v>
      </c>
      <c r="M10" s="48">
        <f>ROUND(L10/F10,4)*1</f>
        <v>0.32740000000000002</v>
      </c>
      <c r="N10" s="36">
        <v>12073.26</v>
      </c>
    </row>
    <row r="11" spans="1:14" ht="20.100000000000001" customHeight="1" x14ac:dyDescent="0.2">
      <c r="A11" s="15"/>
      <c r="B11" s="19"/>
      <c r="C11" s="20" t="s">
        <v>14</v>
      </c>
      <c r="D11" s="31">
        <v>45131895</v>
      </c>
      <c r="E11" s="31">
        <v>0</v>
      </c>
      <c r="F11" s="31">
        <f t="shared" ref="F11:F27" si="1">D11-E11</f>
        <v>45131895</v>
      </c>
      <c r="G11" s="32">
        <v>16417246.550000001</v>
      </c>
      <c r="H11" s="40">
        <f t="shared" si="0"/>
        <v>0.36399999999999999</v>
      </c>
      <c r="I11" s="33">
        <f>F11-G11</f>
        <v>28714648.449999999</v>
      </c>
      <c r="J11" s="34">
        <v>16417246.550000001</v>
      </c>
      <c r="K11" s="45">
        <f>ROUND(J11/F11,3)*1</f>
        <v>0.36399999999999999</v>
      </c>
      <c r="L11" s="35">
        <v>14067871.550000001</v>
      </c>
      <c r="M11" s="48">
        <f>ROUND(L11/F11,4)*1</f>
        <v>0.31169999999999998</v>
      </c>
      <c r="N11" s="36">
        <v>2687774.09</v>
      </c>
    </row>
    <row r="12" spans="1:14" ht="20.100000000000001" customHeight="1" x14ac:dyDescent="0.2">
      <c r="A12" s="15"/>
      <c r="B12" s="19"/>
      <c r="C12" s="20" t="s">
        <v>15</v>
      </c>
      <c r="D12" s="31">
        <v>12628855</v>
      </c>
      <c r="E12" s="31">
        <v>0</v>
      </c>
      <c r="F12" s="31">
        <f t="shared" si="1"/>
        <v>12628855</v>
      </c>
      <c r="G12" s="32">
        <v>5187658.43</v>
      </c>
      <c r="H12" s="40">
        <f t="shared" si="0"/>
        <v>0.41099999999999998</v>
      </c>
      <c r="I12" s="33">
        <f>F12-G12</f>
        <v>7441196.5700000003</v>
      </c>
      <c r="J12" s="37">
        <v>5174736.04</v>
      </c>
      <c r="K12" s="45">
        <f>ROUND(J12/F12,3)*1</f>
        <v>0.41</v>
      </c>
      <c r="L12" s="38">
        <v>4178146.1</v>
      </c>
      <c r="M12" s="48">
        <f>ROUND(L12/F12,4)*1</f>
        <v>0.33079999999999998</v>
      </c>
      <c r="N12" s="33">
        <v>1175943.3</v>
      </c>
    </row>
    <row r="13" spans="1:14" ht="20.100000000000001" customHeight="1" x14ac:dyDescent="0.2">
      <c r="A13" s="15"/>
      <c r="B13" s="21"/>
      <c r="C13" s="20" t="s">
        <v>37</v>
      </c>
      <c r="D13" s="31">
        <v>138313</v>
      </c>
      <c r="E13" s="31">
        <v>0</v>
      </c>
      <c r="F13" s="31">
        <f t="shared" si="1"/>
        <v>138313</v>
      </c>
      <c r="G13" s="32">
        <v>15236.41</v>
      </c>
      <c r="H13" s="40">
        <f t="shared" si="0"/>
        <v>0.11</v>
      </c>
      <c r="I13" s="33">
        <f>F13-G13</f>
        <v>123076.59</v>
      </c>
      <c r="J13" s="37">
        <v>15236.41</v>
      </c>
      <c r="K13" s="45">
        <f>ROUND(J13/F13,3)*1</f>
        <v>0.11</v>
      </c>
      <c r="L13" s="38">
        <v>15236.41</v>
      </c>
      <c r="M13" s="48">
        <f>ROUND(L13/F13,4)*1</f>
        <v>0.11020000000000001</v>
      </c>
      <c r="N13" s="33">
        <v>12656.17</v>
      </c>
    </row>
    <row r="14" spans="1:14" s="3" customFormat="1" ht="20.100000000000001" customHeight="1" x14ac:dyDescent="0.25">
      <c r="A14" s="15"/>
      <c r="B14" s="17" t="s">
        <v>16</v>
      </c>
      <c r="C14" s="22"/>
      <c r="D14" s="30">
        <f>SUM(D15:D27)</f>
        <v>51367779</v>
      </c>
      <c r="E14" s="30">
        <f>SUM(E15:E27)</f>
        <v>3332329.16</v>
      </c>
      <c r="F14" s="30">
        <f>SUM(F15:F27)</f>
        <v>48035449.839999996</v>
      </c>
      <c r="G14" s="30">
        <f>SUM(G15:G27)</f>
        <v>29897344.649999999</v>
      </c>
      <c r="H14" s="43">
        <f t="shared" si="0"/>
        <v>0.58199999999999996</v>
      </c>
      <c r="I14" s="30">
        <f>SUM(I15:I27)</f>
        <v>18138105.190000001</v>
      </c>
      <c r="J14" s="30">
        <f>SUM(J15:J27)</f>
        <v>9311328.9900000002</v>
      </c>
      <c r="K14" s="43">
        <f>ROUND(J14/D14,3)*1</f>
        <v>0.18099999999999999</v>
      </c>
      <c r="L14" s="30">
        <f>SUM(L15:L27)</f>
        <v>8210960.3199999994</v>
      </c>
      <c r="M14" s="46">
        <f>ROUND(L14/D14,3)*1</f>
        <v>0.16</v>
      </c>
      <c r="N14" s="30">
        <f>SUM(N15:N27)</f>
        <v>3148019.68</v>
      </c>
    </row>
    <row r="15" spans="1:14" ht="20.100000000000001" customHeight="1" x14ac:dyDescent="0.2">
      <c r="A15" s="15"/>
      <c r="B15" s="19"/>
      <c r="C15" s="20" t="s">
        <v>17</v>
      </c>
      <c r="D15" s="31">
        <v>2000000</v>
      </c>
      <c r="E15" s="31">
        <v>0</v>
      </c>
      <c r="F15" s="31">
        <f t="shared" si="1"/>
        <v>2000000</v>
      </c>
      <c r="G15" s="32">
        <v>199762.87</v>
      </c>
      <c r="H15" s="40">
        <f t="shared" si="0"/>
        <v>0.1</v>
      </c>
      <c r="I15" s="33">
        <f>F15-G15</f>
        <v>1800237.13</v>
      </c>
      <c r="J15" s="37">
        <v>199762.87</v>
      </c>
      <c r="K15" s="45">
        <f t="shared" ref="K15:K27" si="2">ROUND(J15/F15,3)*1</f>
        <v>0.1</v>
      </c>
      <c r="L15" s="38">
        <v>199762.87</v>
      </c>
      <c r="M15" s="48">
        <f t="shared" ref="M15:M26" si="3">ROUND(L15/F15,4)*1</f>
        <v>9.9900000000000003E-2</v>
      </c>
      <c r="N15" s="33">
        <v>33499.54</v>
      </c>
    </row>
    <row r="16" spans="1:14" ht="20.100000000000001" customHeight="1" x14ac:dyDescent="0.2">
      <c r="A16" s="15"/>
      <c r="B16" s="19"/>
      <c r="C16" s="20" t="s">
        <v>18</v>
      </c>
      <c r="D16" s="31">
        <v>500000</v>
      </c>
      <c r="E16" s="31">
        <v>0</v>
      </c>
      <c r="F16" s="31">
        <f t="shared" si="1"/>
        <v>500000</v>
      </c>
      <c r="G16" s="32">
        <v>130555.87</v>
      </c>
      <c r="H16" s="40">
        <f t="shared" si="0"/>
        <v>0.26100000000000001</v>
      </c>
      <c r="I16" s="33">
        <f>F16-G16</f>
        <v>369444.13</v>
      </c>
      <c r="J16" s="37">
        <v>130555.87</v>
      </c>
      <c r="K16" s="45">
        <f t="shared" si="2"/>
        <v>0.26100000000000001</v>
      </c>
      <c r="L16" s="38">
        <v>106760.71</v>
      </c>
      <c r="M16" s="48">
        <f t="shared" si="3"/>
        <v>0.2135</v>
      </c>
      <c r="N16" s="33">
        <v>26120.799999999999</v>
      </c>
    </row>
    <row r="17" spans="1:14" ht="20.100000000000001" customHeight="1" x14ac:dyDescent="0.2">
      <c r="A17" s="15"/>
      <c r="B17" s="19"/>
      <c r="C17" s="20" t="s">
        <v>19</v>
      </c>
      <c r="D17" s="31">
        <v>2306000</v>
      </c>
      <c r="E17" s="31">
        <v>0</v>
      </c>
      <c r="F17" s="31">
        <f t="shared" si="1"/>
        <v>2306000</v>
      </c>
      <c r="G17" s="32">
        <v>221284.99</v>
      </c>
      <c r="H17" s="40">
        <f t="shared" si="0"/>
        <v>9.6000000000000002E-2</v>
      </c>
      <c r="I17" s="33">
        <f>F17-G17</f>
        <v>2084715.01</v>
      </c>
      <c r="J17" s="37">
        <v>221284.99</v>
      </c>
      <c r="K17" s="45">
        <f t="shared" si="2"/>
        <v>9.6000000000000002E-2</v>
      </c>
      <c r="L17" s="38">
        <v>221135.89</v>
      </c>
      <c r="M17" s="48">
        <f t="shared" si="3"/>
        <v>9.5899999999999999E-2</v>
      </c>
      <c r="N17" s="33">
        <v>59363.1</v>
      </c>
    </row>
    <row r="18" spans="1:14" ht="20.100000000000001" customHeight="1" x14ac:dyDescent="0.2">
      <c r="A18" s="15"/>
      <c r="B18" s="19"/>
      <c r="C18" s="20" t="s">
        <v>20</v>
      </c>
      <c r="D18" s="31">
        <v>704000</v>
      </c>
      <c r="E18" s="31">
        <v>20620</v>
      </c>
      <c r="F18" s="31">
        <f t="shared" si="1"/>
        <v>683380</v>
      </c>
      <c r="G18" s="32">
        <v>186597.85</v>
      </c>
      <c r="H18" s="40">
        <f t="shared" si="0"/>
        <v>0.26500000000000001</v>
      </c>
      <c r="I18" s="33">
        <f>F18-G18</f>
        <v>496782.15</v>
      </c>
      <c r="J18" s="37">
        <v>99326.59</v>
      </c>
      <c r="K18" s="45">
        <f t="shared" si="2"/>
        <v>0.14499999999999999</v>
      </c>
      <c r="L18" s="38">
        <v>62822.16</v>
      </c>
      <c r="M18" s="48">
        <f t="shared" si="3"/>
        <v>9.1899999999999996E-2</v>
      </c>
      <c r="N18" s="33">
        <v>4067.16</v>
      </c>
    </row>
    <row r="19" spans="1:14" ht="20.100000000000001" customHeight="1" x14ac:dyDescent="0.2">
      <c r="A19" s="15"/>
      <c r="B19" s="19"/>
      <c r="C19" s="20" t="s">
        <v>21</v>
      </c>
      <c r="D19" s="31">
        <v>3949600</v>
      </c>
      <c r="E19" s="31">
        <v>889792.03</v>
      </c>
      <c r="F19" s="31">
        <f t="shared" si="1"/>
        <v>3059807.9699999997</v>
      </c>
      <c r="G19" s="32">
        <v>2190507.85</v>
      </c>
      <c r="H19" s="40">
        <f t="shared" si="0"/>
        <v>0.55500000000000005</v>
      </c>
      <c r="I19" s="33">
        <f t="shared" ref="I19:I27" si="4">F19-G19</f>
        <v>869300.11999999965</v>
      </c>
      <c r="J19" s="37">
        <v>832591.25</v>
      </c>
      <c r="K19" s="45">
        <f t="shared" si="2"/>
        <v>0.27200000000000002</v>
      </c>
      <c r="L19" s="38">
        <v>738128.51</v>
      </c>
      <c r="M19" s="48">
        <f t="shared" si="3"/>
        <v>0.2412</v>
      </c>
      <c r="N19" s="33">
        <v>241283.37</v>
      </c>
    </row>
    <row r="20" spans="1:14" ht="20.100000000000001" customHeight="1" x14ac:dyDescent="0.2">
      <c r="A20" s="15"/>
      <c r="B20" s="19"/>
      <c r="C20" s="20" t="s">
        <v>22</v>
      </c>
      <c r="D20" s="31">
        <v>66000</v>
      </c>
      <c r="E20" s="31">
        <v>0</v>
      </c>
      <c r="F20" s="31">
        <f t="shared" si="1"/>
        <v>66000</v>
      </c>
      <c r="G20" s="32">
        <v>29450</v>
      </c>
      <c r="H20" s="40">
        <f t="shared" si="0"/>
        <v>0.44600000000000001</v>
      </c>
      <c r="I20" s="33">
        <f t="shared" si="4"/>
        <v>36550</v>
      </c>
      <c r="J20" s="37">
        <v>12126.27</v>
      </c>
      <c r="K20" s="45">
        <f t="shared" si="2"/>
        <v>0.184</v>
      </c>
      <c r="L20" s="38">
        <v>12126.27</v>
      </c>
      <c r="M20" s="48">
        <f t="shared" si="3"/>
        <v>0.1837</v>
      </c>
      <c r="N20" s="33">
        <v>2810</v>
      </c>
    </row>
    <row r="21" spans="1:14" ht="20.100000000000001" customHeight="1" x14ac:dyDescent="0.2">
      <c r="A21" s="15"/>
      <c r="B21" s="19"/>
      <c r="C21" s="20" t="s">
        <v>34</v>
      </c>
      <c r="D21" s="31">
        <v>2730000</v>
      </c>
      <c r="E21" s="31">
        <v>275870.42</v>
      </c>
      <c r="F21" s="31">
        <f t="shared" si="1"/>
        <v>2454129.58</v>
      </c>
      <c r="G21" s="32">
        <v>2222747.62</v>
      </c>
      <c r="H21" s="40">
        <f t="shared" si="0"/>
        <v>0.81399999999999995</v>
      </c>
      <c r="I21" s="33">
        <f t="shared" si="4"/>
        <v>231381.95999999996</v>
      </c>
      <c r="J21" s="37">
        <v>883622.28</v>
      </c>
      <c r="K21" s="45">
        <f t="shared" si="2"/>
        <v>0.36</v>
      </c>
      <c r="L21" s="38">
        <v>666629.07999999996</v>
      </c>
      <c r="M21" s="48">
        <f t="shared" si="3"/>
        <v>0.27160000000000001</v>
      </c>
      <c r="N21" s="33">
        <v>422889.83</v>
      </c>
    </row>
    <row r="22" spans="1:14" ht="20.100000000000001" customHeight="1" x14ac:dyDescent="0.2">
      <c r="A22" s="15"/>
      <c r="B22" s="19"/>
      <c r="C22" s="20" t="s">
        <v>35</v>
      </c>
      <c r="D22" s="31">
        <v>24481180</v>
      </c>
      <c r="E22" s="31">
        <v>1004174.67</v>
      </c>
      <c r="F22" s="31">
        <f t="shared" si="1"/>
        <v>23477005.329999998</v>
      </c>
      <c r="G22" s="32">
        <v>16262203.27</v>
      </c>
      <c r="H22" s="40">
        <f t="shared" si="0"/>
        <v>0.66400000000000003</v>
      </c>
      <c r="I22" s="33">
        <f t="shared" si="4"/>
        <v>7214802.0599999987</v>
      </c>
      <c r="J22" s="37">
        <v>5212110.76</v>
      </c>
      <c r="K22" s="45">
        <f t="shared" si="2"/>
        <v>0.222</v>
      </c>
      <c r="L22" s="38">
        <v>4796030.66</v>
      </c>
      <c r="M22" s="48">
        <f t="shared" si="3"/>
        <v>0.20430000000000001</v>
      </c>
      <c r="N22" s="33">
        <v>1492642.27</v>
      </c>
    </row>
    <row r="23" spans="1:14" ht="20.100000000000001" customHeight="1" x14ac:dyDescent="0.2">
      <c r="A23" s="15"/>
      <c r="B23" s="19"/>
      <c r="C23" s="20" t="s">
        <v>40</v>
      </c>
      <c r="D23" s="31">
        <v>11839600</v>
      </c>
      <c r="E23" s="31">
        <v>1141872.04</v>
      </c>
      <c r="F23" s="31">
        <f t="shared" si="1"/>
        <v>10697727.960000001</v>
      </c>
      <c r="G23" s="32">
        <v>6308912.4500000002</v>
      </c>
      <c r="H23" s="40">
        <f t="shared" si="0"/>
        <v>0.53300000000000003</v>
      </c>
      <c r="I23" s="33">
        <f t="shared" si="4"/>
        <v>4388815.5100000007</v>
      </c>
      <c r="J23" s="37">
        <v>781864.03</v>
      </c>
      <c r="K23" s="45">
        <f t="shared" si="2"/>
        <v>7.2999999999999995E-2</v>
      </c>
      <c r="L23" s="38">
        <v>513848.77</v>
      </c>
      <c r="M23" s="48">
        <f t="shared" si="3"/>
        <v>4.8000000000000001E-2</v>
      </c>
      <c r="N23" s="33">
        <v>690566.41</v>
      </c>
    </row>
    <row r="24" spans="1:14" ht="20.100000000000001" customHeight="1" x14ac:dyDescent="0.2">
      <c r="A24" s="15"/>
      <c r="B24" s="19"/>
      <c r="C24" s="20" t="s">
        <v>23</v>
      </c>
      <c r="D24" s="31">
        <v>580799</v>
      </c>
      <c r="E24" s="31">
        <v>0</v>
      </c>
      <c r="F24" s="31">
        <f t="shared" si="1"/>
        <v>580799</v>
      </c>
      <c r="G24" s="32">
        <v>151621.71</v>
      </c>
      <c r="H24" s="40">
        <f t="shared" si="0"/>
        <v>0.26100000000000001</v>
      </c>
      <c r="I24" s="33">
        <f t="shared" si="4"/>
        <v>429177.29000000004</v>
      </c>
      <c r="J24" s="37">
        <v>151621.71</v>
      </c>
      <c r="K24" s="45">
        <f t="shared" si="2"/>
        <v>0.26100000000000001</v>
      </c>
      <c r="L24" s="38">
        <v>121062.83</v>
      </c>
      <c r="M24" s="48">
        <f t="shared" si="3"/>
        <v>0.2084</v>
      </c>
      <c r="N24" s="33">
        <v>62635.82</v>
      </c>
    </row>
    <row r="25" spans="1:14" ht="20.100000000000001" customHeight="1" x14ac:dyDescent="0.2">
      <c r="A25" s="15"/>
      <c r="B25" s="19"/>
      <c r="C25" s="20" t="s">
        <v>24</v>
      </c>
      <c r="D25" s="31">
        <v>1734000</v>
      </c>
      <c r="E25" s="31">
        <v>0</v>
      </c>
      <c r="F25" s="31">
        <f t="shared" si="1"/>
        <v>1734000</v>
      </c>
      <c r="G25" s="32">
        <v>1545420.24</v>
      </c>
      <c r="H25" s="40">
        <f t="shared" si="0"/>
        <v>0.89100000000000001</v>
      </c>
      <c r="I25" s="33">
        <f t="shared" si="4"/>
        <v>188579.76</v>
      </c>
      <c r="J25" s="37">
        <v>343986.41</v>
      </c>
      <c r="K25" s="45">
        <f t="shared" si="2"/>
        <v>0.19800000000000001</v>
      </c>
      <c r="L25" s="38">
        <v>330634.56</v>
      </c>
      <c r="M25" s="48">
        <f t="shared" si="3"/>
        <v>0.19070000000000001</v>
      </c>
      <c r="N25" s="33">
        <v>110686.63</v>
      </c>
    </row>
    <row r="26" spans="1:14" ht="20.100000000000001" customHeight="1" x14ac:dyDescent="0.2">
      <c r="A26" s="15"/>
      <c r="B26" s="19"/>
      <c r="C26" s="20" t="s">
        <v>38</v>
      </c>
      <c r="D26" s="31">
        <v>442000</v>
      </c>
      <c r="E26" s="31">
        <v>0</v>
      </c>
      <c r="F26" s="31">
        <f t="shared" si="1"/>
        <v>442000</v>
      </c>
      <c r="G26" s="32">
        <v>439831.93</v>
      </c>
      <c r="H26" s="40">
        <v>0.874</v>
      </c>
      <c r="I26" s="33">
        <f t="shared" si="4"/>
        <v>2168.070000000007</v>
      </c>
      <c r="J26" s="37">
        <v>439831.93</v>
      </c>
      <c r="K26" s="45">
        <f t="shared" si="2"/>
        <v>0.995</v>
      </c>
      <c r="L26" s="38">
        <v>439831.93</v>
      </c>
      <c r="M26" s="48">
        <f t="shared" si="3"/>
        <v>0.99509999999999998</v>
      </c>
      <c r="N26" s="33">
        <v>0</v>
      </c>
    </row>
    <row r="27" spans="1:14" ht="20.100000000000001" customHeight="1" x14ac:dyDescent="0.2">
      <c r="A27" s="23"/>
      <c r="B27" s="21"/>
      <c r="C27" s="20" t="s">
        <v>29</v>
      </c>
      <c r="D27" s="31">
        <v>34600</v>
      </c>
      <c r="E27" s="31">
        <v>0</v>
      </c>
      <c r="F27" s="31">
        <f t="shared" si="1"/>
        <v>34600</v>
      </c>
      <c r="G27" s="32">
        <v>8448</v>
      </c>
      <c r="H27" s="40">
        <f>ROUND(G27/D27,3)*1</f>
        <v>0.24399999999999999</v>
      </c>
      <c r="I27" s="33">
        <f t="shared" si="4"/>
        <v>26152</v>
      </c>
      <c r="J27" s="37">
        <v>2644.03</v>
      </c>
      <c r="K27" s="45">
        <f t="shared" si="2"/>
        <v>7.5999999999999998E-2</v>
      </c>
      <c r="L27" s="38">
        <v>2186.08</v>
      </c>
      <c r="M27" s="48">
        <f>ROUND(L27/F27,4)*1</f>
        <v>6.3200000000000006E-2</v>
      </c>
      <c r="N27" s="33">
        <v>1454.75</v>
      </c>
    </row>
    <row r="28" spans="1:14" ht="20.100000000000001" customHeight="1" x14ac:dyDescent="0.2">
      <c r="A28" s="24" t="s">
        <v>25</v>
      </c>
      <c r="B28" s="16"/>
      <c r="C28" s="16"/>
      <c r="D28" s="29">
        <f>D29</f>
        <v>90948151</v>
      </c>
      <c r="E28" s="29">
        <f>E29</f>
        <v>0</v>
      </c>
      <c r="F28" s="29">
        <f>F29</f>
        <v>90948151</v>
      </c>
      <c r="G28" s="29">
        <f>G29</f>
        <v>7979</v>
      </c>
      <c r="H28" s="42">
        <f>ROUND(G28/D28,3)*1</f>
        <v>0</v>
      </c>
      <c r="I28" s="29">
        <f>I29</f>
        <v>90940172</v>
      </c>
      <c r="J28" s="29">
        <f>J29</f>
        <v>7979</v>
      </c>
      <c r="K28" s="44">
        <f>ROUND(J28/D28,3)*1</f>
        <v>0</v>
      </c>
      <c r="L28" s="29">
        <f>L29</f>
        <v>7979</v>
      </c>
      <c r="M28" s="44">
        <f>ROUND(L28/D28,3)*1</f>
        <v>0</v>
      </c>
      <c r="N28" s="29">
        <f>N29</f>
        <v>1600</v>
      </c>
    </row>
    <row r="29" spans="1:14" s="3" customFormat="1" ht="20.100000000000001" customHeight="1" x14ac:dyDescent="0.25">
      <c r="A29" s="15"/>
      <c r="B29" s="49" t="s">
        <v>26</v>
      </c>
      <c r="C29" s="22"/>
      <c r="D29" s="30">
        <f>SUM(D30+D31)</f>
        <v>90948151</v>
      </c>
      <c r="E29" s="30">
        <f>SUM(E30+E31)</f>
        <v>0</v>
      </c>
      <c r="F29" s="30">
        <f>SUM(F30+F31)</f>
        <v>90948151</v>
      </c>
      <c r="G29" s="30">
        <f>SUM(G30+G31)</f>
        <v>7979</v>
      </c>
      <c r="H29" s="43">
        <f>ROUND(G29/D29,3)*1</f>
        <v>0</v>
      </c>
      <c r="I29" s="30">
        <f>SUM(I30+I31)</f>
        <v>90940172</v>
      </c>
      <c r="J29" s="30">
        <f>SUM(J30+J31)</f>
        <v>7979</v>
      </c>
      <c r="K29" s="46">
        <f>ROUND(J29/D29,3)*1</f>
        <v>0</v>
      </c>
      <c r="L29" s="30">
        <f>SUM(L30+L31)</f>
        <v>7979</v>
      </c>
      <c r="M29" s="46">
        <f>ROUND(L29/D29,3)*1</f>
        <v>0</v>
      </c>
      <c r="N29" s="30">
        <f>SUM(N30+N31)</f>
        <v>1600</v>
      </c>
    </row>
    <row r="30" spans="1:14" ht="20.100000000000001" customHeight="1" x14ac:dyDescent="0.2">
      <c r="A30" s="15"/>
      <c r="B30" s="50"/>
      <c r="C30" s="20" t="s">
        <v>27</v>
      </c>
      <c r="D30" s="31">
        <v>57948151</v>
      </c>
      <c r="E30" s="31">
        <v>0</v>
      </c>
      <c r="F30" s="31">
        <f>D30-E30</f>
        <v>57948151</v>
      </c>
      <c r="G30" s="32">
        <v>7979</v>
      </c>
      <c r="H30" s="40">
        <f>ROUND(G30/D30,4)*1</f>
        <v>1E-4</v>
      </c>
      <c r="I30" s="33">
        <f>F30-G30</f>
        <v>57940172</v>
      </c>
      <c r="J30" s="37">
        <v>7979</v>
      </c>
      <c r="K30" s="45">
        <f>ROUND(J30/F30,3)*1</f>
        <v>0</v>
      </c>
      <c r="L30" s="38">
        <v>7979</v>
      </c>
      <c r="M30" s="48">
        <f>ROUND(L30/F30,4)*1</f>
        <v>1E-4</v>
      </c>
      <c r="N30" s="33">
        <v>1600</v>
      </c>
    </row>
    <row r="31" spans="1:14" ht="20.100000000000001" customHeight="1" x14ac:dyDescent="0.2">
      <c r="A31" s="23"/>
      <c r="B31" s="51"/>
      <c r="C31" s="20" t="s">
        <v>43</v>
      </c>
      <c r="D31" s="31">
        <v>33000000</v>
      </c>
      <c r="E31" s="31">
        <v>0</v>
      </c>
      <c r="F31" s="31">
        <f>D31-E31</f>
        <v>33000000</v>
      </c>
      <c r="G31" s="32">
        <v>0</v>
      </c>
      <c r="H31" s="40">
        <f>ROUND(G31/D31,3)*1</f>
        <v>0</v>
      </c>
      <c r="I31" s="33">
        <f>F31-G31</f>
        <v>33000000</v>
      </c>
      <c r="J31" s="37">
        <v>0</v>
      </c>
      <c r="K31" s="45">
        <f>ROUND(J31/F31,3)*1</f>
        <v>0</v>
      </c>
      <c r="L31" s="38">
        <v>0</v>
      </c>
      <c r="M31" s="48">
        <f>ROUND(L31/F31,4)*1</f>
        <v>0</v>
      </c>
      <c r="N31" s="33">
        <v>0</v>
      </c>
    </row>
    <row r="32" spans="1:14" ht="20.100000000000001" customHeight="1" x14ac:dyDescent="0.2">
      <c r="A32" s="56" t="s">
        <v>28</v>
      </c>
      <c r="B32" s="57"/>
      <c r="C32" s="58"/>
      <c r="D32" s="39">
        <f>D8+D28</f>
        <v>200395861</v>
      </c>
      <c r="E32" s="52">
        <f>E8+E28</f>
        <v>3332329.16</v>
      </c>
      <c r="F32" s="52">
        <f>F8+F28</f>
        <v>197063531.84</v>
      </c>
      <c r="G32" s="39">
        <f>G8+G28</f>
        <v>51598545.149999999</v>
      </c>
      <c r="H32" s="41">
        <f>ROUND(G32/D32,3)*1</f>
        <v>0.25700000000000001</v>
      </c>
      <c r="I32" s="39">
        <f>I8+I28</f>
        <v>145464986.69</v>
      </c>
      <c r="J32" s="39">
        <f>J8+J28</f>
        <v>30999607.100000001</v>
      </c>
      <c r="K32" s="47">
        <f>ROUND(J32/D32,3)*1</f>
        <v>0.155</v>
      </c>
      <c r="L32" s="39">
        <f>L8+L28</f>
        <v>26539406.690000001</v>
      </c>
      <c r="M32" s="47">
        <f>ROUND(L32/D32,4)*1</f>
        <v>0.13239999999999999</v>
      </c>
      <c r="N32" s="39">
        <f>N8+N28</f>
        <v>7038066.5</v>
      </c>
    </row>
    <row r="33" spans="1:6" x14ac:dyDescent="0.2">
      <c r="A33" s="28" t="s">
        <v>39</v>
      </c>
      <c r="E33" s="59">
        <f>E32+F32</f>
        <v>200395861</v>
      </c>
      <c r="F33" s="60"/>
    </row>
  </sheetData>
  <mergeCells count="3">
    <mergeCell ref="A6:C6"/>
    <mergeCell ref="A32:C32"/>
    <mergeCell ref="E33:F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Cláudia Possan Foschiera</cp:lastModifiedBy>
  <cp:lastPrinted>2017-10-17T13:01:38Z</cp:lastPrinted>
  <dcterms:created xsi:type="dcterms:W3CDTF">2015-03-24T18:37:33Z</dcterms:created>
  <dcterms:modified xsi:type="dcterms:W3CDTF">2021-02-22T16:45:09Z</dcterms:modified>
</cp:coreProperties>
</file>